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SEMINFRA\DIROB\6 - FISCAIS\ELAINE\Ginasio Esporte Campo do Renatao\Medicao\Contrato\BM 23\"/>
    </mc:Choice>
  </mc:AlternateContent>
  <xr:revisionPtr revIDLastSave="0" documentId="8_{B15F6E20-AD84-4A52-81E5-078A68FEDF4A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BM 23" sheetId="1" r:id="rId1"/>
    <sheet name="Planilha1" sheetId="2" r:id="rId2"/>
  </sheets>
  <definedNames>
    <definedName name="_xlnm._FilterDatabase" localSheetId="0" hidden="1">'BM 23'!$A$6:$P$511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9" i="1" l="1"/>
  <c r="P509" i="1" s="1"/>
  <c r="L509" i="1"/>
  <c r="K509" i="1"/>
  <c r="J509" i="1"/>
  <c r="N509" i="1" s="1"/>
  <c r="H509" i="1"/>
  <c r="G509" i="1"/>
  <c r="M508" i="1"/>
  <c r="P508" i="1" s="1"/>
  <c r="L508" i="1"/>
  <c r="K508" i="1"/>
  <c r="J508" i="1"/>
  <c r="O508" i="1" s="1"/>
  <c r="H508" i="1"/>
  <c r="G508" i="1"/>
  <c r="L507" i="1"/>
  <c r="K507" i="1"/>
  <c r="K503" i="1" s="1"/>
  <c r="K502" i="1" s="1"/>
  <c r="J507" i="1"/>
  <c r="G507" i="1"/>
  <c r="L506" i="1"/>
  <c r="K506" i="1"/>
  <c r="J506" i="1"/>
  <c r="G506" i="1"/>
  <c r="M505" i="1"/>
  <c r="P505" i="1" s="1"/>
  <c r="L505" i="1"/>
  <c r="O505" i="1" s="1"/>
  <c r="K505" i="1"/>
  <c r="J505" i="1"/>
  <c r="N505" i="1" s="1"/>
  <c r="H505" i="1"/>
  <c r="G505" i="1"/>
  <c r="M504" i="1"/>
  <c r="L504" i="1"/>
  <c r="K504" i="1"/>
  <c r="J504" i="1"/>
  <c r="O504" i="1" s="1"/>
  <c r="H504" i="1"/>
  <c r="G504" i="1"/>
  <c r="G503" i="1"/>
  <c r="H503" i="1" s="1"/>
  <c r="G502" i="1"/>
  <c r="H502" i="1" s="1"/>
  <c r="P501" i="1"/>
  <c r="L501" i="1"/>
  <c r="K501" i="1"/>
  <c r="J501" i="1"/>
  <c r="N501" i="1" s="1"/>
  <c r="G501" i="1"/>
  <c r="M501" i="1" s="1"/>
  <c r="M500" i="1"/>
  <c r="L500" i="1"/>
  <c r="K500" i="1"/>
  <c r="J500" i="1"/>
  <c r="O500" i="1" s="1"/>
  <c r="H500" i="1"/>
  <c r="G500" i="1"/>
  <c r="L499" i="1"/>
  <c r="L498" i="1" s="1"/>
  <c r="K499" i="1"/>
  <c r="K498" i="1" s="1"/>
  <c r="G499" i="1"/>
  <c r="H499" i="1" s="1"/>
  <c r="G498" i="1"/>
  <c r="H498" i="1" s="1"/>
  <c r="M497" i="1"/>
  <c r="P497" i="1" s="1"/>
  <c r="L497" i="1"/>
  <c r="O497" i="1" s="1"/>
  <c r="K497" i="1"/>
  <c r="J497" i="1"/>
  <c r="H497" i="1"/>
  <c r="G497" i="1"/>
  <c r="M496" i="1"/>
  <c r="P496" i="1" s="1"/>
  <c r="L496" i="1"/>
  <c r="K496" i="1"/>
  <c r="J496" i="1"/>
  <c r="O496" i="1" s="1"/>
  <c r="H496" i="1"/>
  <c r="G496" i="1"/>
  <c r="L495" i="1"/>
  <c r="O495" i="1" s="1"/>
  <c r="K495" i="1"/>
  <c r="J495" i="1"/>
  <c r="G495" i="1"/>
  <c r="L494" i="1"/>
  <c r="O494" i="1" s="1"/>
  <c r="K494" i="1"/>
  <c r="J494" i="1"/>
  <c r="G494" i="1"/>
  <c r="L493" i="1"/>
  <c r="O493" i="1" s="1"/>
  <c r="K493" i="1"/>
  <c r="J493" i="1"/>
  <c r="G493" i="1"/>
  <c r="O492" i="1"/>
  <c r="M492" i="1"/>
  <c r="L492" i="1"/>
  <c r="K492" i="1"/>
  <c r="J492" i="1"/>
  <c r="N492" i="1" s="1"/>
  <c r="H492" i="1"/>
  <c r="G492" i="1"/>
  <c r="L491" i="1"/>
  <c r="O491" i="1" s="1"/>
  <c r="K491" i="1"/>
  <c r="J491" i="1"/>
  <c r="G491" i="1"/>
  <c r="H491" i="1" s="1"/>
  <c r="O490" i="1"/>
  <c r="L490" i="1"/>
  <c r="K490" i="1"/>
  <c r="J490" i="1"/>
  <c r="G490" i="1"/>
  <c r="M490" i="1" s="1"/>
  <c r="P490" i="1" s="1"/>
  <c r="L489" i="1"/>
  <c r="K489" i="1"/>
  <c r="J489" i="1"/>
  <c r="P489" i="1" s="1"/>
  <c r="G489" i="1"/>
  <c r="M489" i="1" s="1"/>
  <c r="M488" i="1"/>
  <c r="L488" i="1"/>
  <c r="K488" i="1"/>
  <c r="J488" i="1"/>
  <c r="O488" i="1" s="1"/>
  <c r="H488" i="1"/>
  <c r="G488" i="1"/>
  <c r="O487" i="1"/>
  <c r="L487" i="1"/>
  <c r="K487" i="1"/>
  <c r="J487" i="1"/>
  <c r="G487" i="1"/>
  <c r="O486" i="1"/>
  <c r="M486" i="1"/>
  <c r="P486" i="1" s="1"/>
  <c r="L486" i="1"/>
  <c r="K486" i="1"/>
  <c r="J486" i="1"/>
  <c r="N486" i="1" s="1"/>
  <c r="H486" i="1"/>
  <c r="G486" i="1"/>
  <c r="M485" i="1"/>
  <c r="L485" i="1"/>
  <c r="K485" i="1"/>
  <c r="J485" i="1"/>
  <c r="N485" i="1" s="1"/>
  <c r="H485" i="1"/>
  <c r="G485" i="1"/>
  <c r="M484" i="1"/>
  <c r="P484" i="1" s="1"/>
  <c r="L484" i="1"/>
  <c r="K484" i="1"/>
  <c r="J484" i="1"/>
  <c r="O484" i="1" s="1"/>
  <c r="H484" i="1"/>
  <c r="G484" i="1"/>
  <c r="L483" i="1"/>
  <c r="K483" i="1"/>
  <c r="J483" i="1"/>
  <c r="O483" i="1" s="1"/>
  <c r="G483" i="1"/>
  <c r="M482" i="1"/>
  <c r="P482" i="1" s="1"/>
  <c r="L482" i="1"/>
  <c r="O482" i="1" s="1"/>
  <c r="K482" i="1"/>
  <c r="J482" i="1"/>
  <c r="H482" i="1"/>
  <c r="G482" i="1"/>
  <c r="L481" i="1"/>
  <c r="O481" i="1" s="1"/>
  <c r="K481" i="1"/>
  <c r="J481" i="1"/>
  <c r="G481" i="1"/>
  <c r="M481" i="1" s="1"/>
  <c r="P481" i="1" s="1"/>
  <c r="M480" i="1"/>
  <c r="P480" i="1" s="1"/>
  <c r="L480" i="1"/>
  <c r="K480" i="1"/>
  <c r="J480" i="1"/>
  <c r="O480" i="1" s="1"/>
  <c r="H480" i="1"/>
  <c r="G480" i="1"/>
  <c r="L479" i="1"/>
  <c r="O479" i="1" s="1"/>
  <c r="K479" i="1"/>
  <c r="J479" i="1"/>
  <c r="G479" i="1"/>
  <c r="L478" i="1"/>
  <c r="O478" i="1" s="1"/>
  <c r="K478" i="1"/>
  <c r="J478" i="1"/>
  <c r="G478" i="1"/>
  <c r="L477" i="1"/>
  <c r="O477" i="1" s="1"/>
  <c r="K477" i="1"/>
  <c r="J477" i="1"/>
  <c r="G477" i="1"/>
  <c r="O476" i="1"/>
  <c r="M476" i="1"/>
  <c r="P476" i="1" s="1"/>
  <c r="L476" i="1"/>
  <c r="K476" i="1"/>
  <c r="J476" i="1"/>
  <c r="N476" i="1" s="1"/>
  <c r="H476" i="1"/>
  <c r="G476" i="1"/>
  <c r="L475" i="1"/>
  <c r="O475" i="1" s="1"/>
  <c r="K475" i="1"/>
  <c r="J475" i="1"/>
  <c r="G475" i="1"/>
  <c r="P474" i="1"/>
  <c r="O474" i="1"/>
  <c r="L474" i="1"/>
  <c r="K474" i="1"/>
  <c r="J474" i="1"/>
  <c r="N474" i="1" s="1"/>
  <c r="G474" i="1"/>
  <c r="M474" i="1" s="1"/>
  <c r="L473" i="1"/>
  <c r="K473" i="1"/>
  <c r="J473" i="1"/>
  <c r="G473" i="1"/>
  <c r="M473" i="1" s="1"/>
  <c r="P473" i="1" s="1"/>
  <c r="O472" i="1"/>
  <c r="M472" i="1"/>
  <c r="L472" i="1"/>
  <c r="K472" i="1"/>
  <c r="J472" i="1"/>
  <c r="N472" i="1" s="1"/>
  <c r="H472" i="1"/>
  <c r="G472" i="1"/>
  <c r="L471" i="1"/>
  <c r="K471" i="1"/>
  <c r="K468" i="1" s="1"/>
  <c r="J471" i="1"/>
  <c r="O471" i="1" s="1"/>
  <c r="G471" i="1"/>
  <c r="O470" i="1"/>
  <c r="M470" i="1"/>
  <c r="P470" i="1" s="1"/>
  <c r="L470" i="1"/>
  <c r="K470" i="1"/>
  <c r="J470" i="1"/>
  <c r="H470" i="1"/>
  <c r="G470" i="1"/>
  <c r="M469" i="1"/>
  <c r="P469" i="1" s="1"/>
  <c r="L469" i="1"/>
  <c r="K469" i="1"/>
  <c r="J469" i="1"/>
  <c r="H469" i="1"/>
  <c r="G469" i="1"/>
  <c r="H468" i="1"/>
  <c r="G468" i="1"/>
  <c r="L467" i="1"/>
  <c r="O467" i="1" s="1"/>
  <c r="K467" i="1"/>
  <c r="J467" i="1"/>
  <c r="J466" i="1" s="1"/>
  <c r="G467" i="1"/>
  <c r="L466" i="1"/>
  <c r="O466" i="1" s="1"/>
  <c r="K466" i="1"/>
  <c r="G466" i="1"/>
  <c r="H466" i="1" s="1"/>
  <c r="L465" i="1"/>
  <c r="K465" i="1"/>
  <c r="J465" i="1"/>
  <c r="G465" i="1"/>
  <c r="M465" i="1" s="1"/>
  <c r="M464" i="1" s="1"/>
  <c r="K464" i="1"/>
  <c r="J464" i="1"/>
  <c r="N464" i="1" s="1"/>
  <c r="H464" i="1"/>
  <c r="G464" i="1"/>
  <c r="L463" i="1"/>
  <c r="K463" i="1"/>
  <c r="K462" i="1" s="1"/>
  <c r="J463" i="1"/>
  <c r="J462" i="1" s="1"/>
  <c r="G463" i="1"/>
  <c r="L462" i="1"/>
  <c r="O462" i="1" s="1"/>
  <c r="G462" i="1"/>
  <c r="H462" i="1" s="1"/>
  <c r="L461" i="1"/>
  <c r="K461" i="1"/>
  <c r="J461" i="1"/>
  <c r="G461" i="1"/>
  <c r="K460" i="1"/>
  <c r="J460" i="1"/>
  <c r="H460" i="1"/>
  <c r="G460" i="1"/>
  <c r="L459" i="1"/>
  <c r="K459" i="1"/>
  <c r="K458" i="1" s="1"/>
  <c r="K450" i="1" s="1"/>
  <c r="J459" i="1"/>
  <c r="O459" i="1" s="1"/>
  <c r="G459" i="1"/>
  <c r="L458" i="1"/>
  <c r="G458" i="1"/>
  <c r="H458" i="1" s="1"/>
  <c r="M457" i="1"/>
  <c r="L457" i="1"/>
  <c r="K457" i="1"/>
  <c r="J457" i="1"/>
  <c r="H457" i="1"/>
  <c r="G457" i="1"/>
  <c r="K456" i="1"/>
  <c r="J456" i="1"/>
  <c r="H456" i="1"/>
  <c r="G456" i="1"/>
  <c r="L455" i="1"/>
  <c r="K455" i="1"/>
  <c r="K454" i="1" s="1"/>
  <c r="J455" i="1"/>
  <c r="J454" i="1" s="1"/>
  <c r="G455" i="1"/>
  <c r="H454" i="1"/>
  <c r="G454" i="1"/>
  <c r="M453" i="1"/>
  <c r="L453" i="1"/>
  <c r="K453" i="1"/>
  <c r="J453" i="1"/>
  <c r="N453" i="1" s="1"/>
  <c r="H453" i="1"/>
  <c r="G453" i="1"/>
  <c r="M452" i="1"/>
  <c r="L452" i="1"/>
  <c r="K452" i="1"/>
  <c r="J452" i="1"/>
  <c r="H452" i="1"/>
  <c r="G452" i="1"/>
  <c r="L451" i="1"/>
  <c r="K451" i="1"/>
  <c r="H451" i="1"/>
  <c r="G451" i="1"/>
  <c r="G450" i="1"/>
  <c r="H450" i="1" s="1"/>
  <c r="O449" i="1"/>
  <c r="L449" i="1"/>
  <c r="K449" i="1"/>
  <c r="J449" i="1"/>
  <c r="G449" i="1"/>
  <c r="L448" i="1"/>
  <c r="K448" i="1"/>
  <c r="J448" i="1"/>
  <c r="G448" i="1"/>
  <c r="M448" i="1" s="1"/>
  <c r="P448" i="1" s="1"/>
  <c r="M447" i="1"/>
  <c r="L447" i="1"/>
  <c r="K447" i="1"/>
  <c r="J447" i="1"/>
  <c r="H447" i="1"/>
  <c r="G447" i="1"/>
  <c r="K446" i="1"/>
  <c r="G446" i="1"/>
  <c r="H446" i="1" s="1"/>
  <c r="O445" i="1"/>
  <c r="L445" i="1"/>
  <c r="K445" i="1"/>
  <c r="K443" i="1" s="1"/>
  <c r="J445" i="1"/>
  <c r="G445" i="1"/>
  <c r="L444" i="1"/>
  <c r="K444" i="1"/>
  <c r="J444" i="1"/>
  <c r="G444" i="1"/>
  <c r="J443" i="1"/>
  <c r="H443" i="1"/>
  <c r="G443" i="1"/>
  <c r="L442" i="1"/>
  <c r="K442" i="1"/>
  <c r="K441" i="1" s="1"/>
  <c r="J442" i="1"/>
  <c r="J441" i="1" s="1"/>
  <c r="G442" i="1"/>
  <c r="M442" i="1" s="1"/>
  <c r="O441" i="1"/>
  <c r="L441" i="1"/>
  <c r="G441" i="1"/>
  <c r="H441" i="1" s="1"/>
  <c r="L440" i="1"/>
  <c r="K440" i="1"/>
  <c r="J440" i="1"/>
  <c r="G440" i="1"/>
  <c r="M440" i="1" s="1"/>
  <c r="P440" i="1" s="1"/>
  <c r="M439" i="1"/>
  <c r="L439" i="1"/>
  <c r="K439" i="1"/>
  <c r="J439" i="1"/>
  <c r="H439" i="1"/>
  <c r="G439" i="1"/>
  <c r="K438" i="1"/>
  <c r="G438" i="1"/>
  <c r="H438" i="1" s="1"/>
  <c r="O437" i="1"/>
  <c r="L437" i="1"/>
  <c r="K437" i="1"/>
  <c r="J437" i="1"/>
  <c r="G437" i="1"/>
  <c r="L436" i="1"/>
  <c r="O436" i="1" s="1"/>
  <c r="K436" i="1"/>
  <c r="J436" i="1"/>
  <c r="G436" i="1"/>
  <c r="M435" i="1"/>
  <c r="L435" i="1"/>
  <c r="K435" i="1"/>
  <c r="J435" i="1"/>
  <c r="O435" i="1" s="1"/>
  <c r="H435" i="1"/>
  <c r="G435" i="1"/>
  <c r="L434" i="1"/>
  <c r="K434" i="1"/>
  <c r="K433" i="1" s="1"/>
  <c r="J434" i="1"/>
  <c r="J433" i="1" s="1"/>
  <c r="G434" i="1"/>
  <c r="H433" i="1"/>
  <c r="G433" i="1"/>
  <c r="M432" i="1"/>
  <c r="P432" i="1" s="1"/>
  <c r="L432" i="1"/>
  <c r="O432" i="1" s="1"/>
  <c r="K432" i="1"/>
  <c r="J432" i="1"/>
  <c r="N432" i="1" s="1"/>
  <c r="H432" i="1"/>
  <c r="G432" i="1"/>
  <c r="M431" i="1"/>
  <c r="P431" i="1" s="1"/>
  <c r="L431" i="1"/>
  <c r="K431" i="1"/>
  <c r="J431" i="1"/>
  <c r="O431" i="1" s="1"/>
  <c r="H431" i="1"/>
  <c r="G431" i="1"/>
  <c r="L430" i="1"/>
  <c r="O430" i="1" s="1"/>
  <c r="K430" i="1"/>
  <c r="J430" i="1"/>
  <c r="J429" i="1" s="1"/>
  <c r="G430" i="1"/>
  <c r="L429" i="1"/>
  <c r="K429" i="1"/>
  <c r="G429" i="1"/>
  <c r="H429" i="1" s="1"/>
  <c r="H428" i="1"/>
  <c r="G428" i="1"/>
  <c r="M427" i="1"/>
  <c r="L427" i="1"/>
  <c r="K427" i="1"/>
  <c r="J427" i="1"/>
  <c r="O427" i="1" s="1"/>
  <c r="H427" i="1"/>
  <c r="G427" i="1"/>
  <c r="O426" i="1"/>
  <c r="L426" i="1"/>
  <c r="K426" i="1"/>
  <c r="J426" i="1"/>
  <c r="G426" i="1"/>
  <c r="M425" i="1"/>
  <c r="P425" i="1" s="1"/>
  <c r="L425" i="1"/>
  <c r="O425" i="1" s="1"/>
  <c r="K425" i="1"/>
  <c r="J425" i="1"/>
  <c r="H425" i="1"/>
  <c r="G425" i="1"/>
  <c r="M424" i="1"/>
  <c r="P424" i="1" s="1"/>
  <c r="L424" i="1"/>
  <c r="O424" i="1" s="1"/>
  <c r="K424" i="1"/>
  <c r="J424" i="1"/>
  <c r="H424" i="1"/>
  <c r="G424" i="1"/>
  <c r="M423" i="1"/>
  <c r="P423" i="1" s="1"/>
  <c r="L423" i="1"/>
  <c r="K423" i="1"/>
  <c r="J423" i="1"/>
  <c r="O423" i="1" s="1"/>
  <c r="H423" i="1"/>
  <c r="G423" i="1"/>
  <c r="M422" i="1"/>
  <c r="P422" i="1" s="1"/>
  <c r="L422" i="1"/>
  <c r="K422" i="1"/>
  <c r="J422" i="1"/>
  <c r="O422" i="1" s="1"/>
  <c r="H422" i="1"/>
  <c r="G422" i="1"/>
  <c r="O421" i="1"/>
  <c r="L421" i="1"/>
  <c r="K421" i="1"/>
  <c r="K420" i="1" s="1"/>
  <c r="J421" i="1"/>
  <c r="N421" i="1" s="1"/>
  <c r="G421" i="1"/>
  <c r="M421" i="1" s="1"/>
  <c r="L420" i="1"/>
  <c r="G420" i="1"/>
  <c r="H420" i="1" s="1"/>
  <c r="M419" i="1"/>
  <c r="L419" i="1"/>
  <c r="O419" i="1" s="1"/>
  <c r="K419" i="1"/>
  <c r="J419" i="1"/>
  <c r="N419" i="1" s="1"/>
  <c r="H419" i="1"/>
  <c r="G419" i="1"/>
  <c r="K418" i="1"/>
  <c r="J418" i="1"/>
  <c r="H418" i="1"/>
  <c r="G418" i="1"/>
  <c r="O417" i="1"/>
  <c r="L417" i="1"/>
  <c r="K417" i="1"/>
  <c r="J417" i="1"/>
  <c r="N417" i="1" s="1"/>
  <c r="G417" i="1"/>
  <c r="M417" i="1" s="1"/>
  <c r="P417" i="1" s="1"/>
  <c r="L416" i="1"/>
  <c r="K416" i="1"/>
  <c r="K415" i="1" s="1"/>
  <c r="J416" i="1"/>
  <c r="G416" i="1"/>
  <c r="H415" i="1"/>
  <c r="G415" i="1"/>
  <c r="M414" i="1"/>
  <c r="P414" i="1" s="1"/>
  <c r="L414" i="1"/>
  <c r="K414" i="1"/>
  <c r="J414" i="1"/>
  <c r="O414" i="1" s="1"/>
  <c r="H414" i="1"/>
  <c r="G414" i="1"/>
  <c r="O413" i="1"/>
  <c r="L413" i="1"/>
  <c r="K413" i="1"/>
  <c r="J413" i="1"/>
  <c r="N413" i="1" s="1"/>
  <c r="G413" i="1"/>
  <c r="M413" i="1" s="1"/>
  <c r="P413" i="1" s="1"/>
  <c r="L412" i="1"/>
  <c r="K412" i="1"/>
  <c r="K411" i="1" s="1"/>
  <c r="J412" i="1"/>
  <c r="G412" i="1"/>
  <c r="H411" i="1"/>
  <c r="G411" i="1"/>
  <c r="M410" i="1"/>
  <c r="P410" i="1" s="1"/>
  <c r="L410" i="1"/>
  <c r="K410" i="1"/>
  <c r="J410" i="1"/>
  <c r="O410" i="1" s="1"/>
  <c r="H410" i="1"/>
  <c r="G410" i="1"/>
  <c r="L409" i="1"/>
  <c r="K409" i="1"/>
  <c r="K405" i="1" s="1"/>
  <c r="K404" i="1" s="1"/>
  <c r="J409" i="1"/>
  <c r="O409" i="1" s="1"/>
  <c r="G409" i="1"/>
  <c r="M409" i="1" s="1"/>
  <c r="O408" i="1"/>
  <c r="L408" i="1"/>
  <c r="K408" i="1"/>
  <c r="J408" i="1"/>
  <c r="G408" i="1"/>
  <c r="L407" i="1"/>
  <c r="K407" i="1"/>
  <c r="J407" i="1"/>
  <c r="G407" i="1"/>
  <c r="M407" i="1" s="1"/>
  <c r="P407" i="1" s="1"/>
  <c r="M406" i="1"/>
  <c r="L406" i="1"/>
  <c r="K406" i="1"/>
  <c r="J406" i="1"/>
  <c r="H406" i="1"/>
  <c r="G406" i="1"/>
  <c r="G405" i="1"/>
  <c r="H405" i="1" s="1"/>
  <c r="G404" i="1"/>
  <c r="H404" i="1" s="1"/>
  <c r="L403" i="1"/>
  <c r="O403" i="1" s="1"/>
  <c r="K403" i="1"/>
  <c r="J403" i="1"/>
  <c r="G403" i="1"/>
  <c r="M403" i="1" s="1"/>
  <c r="P403" i="1" s="1"/>
  <c r="M402" i="1"/>
  <c r="L402" i="1"/>
  <c r="K402" i="1"/>
  <c r="J402" i="1"/>
  <c r="O402" i="1" s="1"/>
  <c r="H402" i="1"/>
  <c r="G402" i="1"/>
  <c r="L401" i="1"/>
  <c r="K401" i="1"/>
  <c r="J401" i="1"/>
  <c r="O401" i="1" s="1"/>
  <c r="G401" i="1"/>
  <c r="M401" i="1" s="1"/>
  <c r="P401" i="1" s="1"/>
  <c r="L400" i="1"/>
  <c r="O400" i="1" s="1"/>
  <c r="K400" i="1"/>
  <c r="J400" i="1"/>
  <c r="G400" i="1"/>
  <c r="M400" i="1" s="1"/>
  <c r="P400" i="1" s="1"/>
  <c r="L399" i="1"/>
  <c r="O399" i="1" s="1"/>
  <c r="K399" i="1"/>
  <c r="J399" i="1"/>
  <c r="G399" i="1"/>
  <c r="M399" i="1" s="1"/>
  <c r="P399" i="1" s="1"/>
  <c r="O398" i="1"/>
  <c r="M398" i="1"/>
  <c r="L398" i="1"/>
  <c r="K398" i="1"/>
  <c r="J398" i="1"/>
  <c r="N398" i="1" s="1"/>
  <c r="H398" i="1"/>
  <c r="G398" i="1"/>
  <c r="L397" i="1"/>
  <c r="O397" i="1" s="1"/>
  <c r="K397" i="1"/>
  <c r="J397" i="1"/>
  <c r="G397" i="1"/>
  <c r="P396" i="1"/>
  <c r="O396" i="1"/>
  <c r="M396" i="1"/>
  <c r="L396" i="1"/>
  <c r="K396" i="1"/>
  <c r="J396" i="1"/>
  <c r="N396" i="1" s="1"/>
  <c r="H396" i="1"/>
  <c r="G396" i="1"/>
  <c r="M395" i="1"/>
  <c r="P395" i="1" s="1"/>
  <c r="L395" i="1"/>
  <c r="K395" i="1"/>
  <c r="J395" i="1"/>
  <c r="J394" i="1" s="1"/>
  <c r="H395" i="1"/>
  <c r="G395" i="1"/>
  <c r="H394" i="1"/>
  <c r="G394" i="1"/>
  <c r="L393" i="1"/>
  <c r="O393" i="1" s="1"/>
  <c r="K393" i="1"/>
  <c r="J393" i="1"/>
  <c r="G393" i="1"/>
  <c r="L392" i="1"/>
  <c r="O392" i="1" s="1"/>
  <c r="K392" i="1"/>
  <c r="J392" i="1"/>
  <c r="G392" i="1"/>
  <c r="L391" i="1"/>
  <c r="O391" i="1" s="1"/>
  <c r="K391" i="1"/>
  <c r="J391" i="1"/>
  <c r="G391" i="1"/>
  <c r="O390" i="1"/>
  <c r="M390" i="1"/>
  <c r="P390" i="1" s="1"/>
  <c r="L390" i="1"/>
  <c r="K390" i="1"/>
  <c r="J390" i="1"/>
  <c r="N390" i="1" s="1"/>
  <c r="H390" i="1"/>
  <c r="G390" i="1"/>
  <c r="L389" i="1"/>
  <c r="O389" i="1" s="1"/>
  <c r="K389" i="1"/>
  <c r="J389" i="1"/>
  <c r="G389" i="1"/>
  <c r="M388" i="1"/>
  <c r="L388" i="1"/>
  <c r="O388" i="1" s="1"/>
  <c r="K388" i="1"/>
  <c r="J388" i="1"/>
  <c r="N388" i="1" s="1"/>
  <c r="H388" i="1"/>
  <c r="G388" i="1"/>
  <c r="K387" i="1"/>
  <c r="J387" i="1"/>
  <c r="H387" i="1"/>
  <c r="G387" i="1"/>
  <c r="O386" i="1"/>
  <c r="L386" i="1"/>
  <c r="K386" i="1"/>
  <c r="K385" i="1" s="1"/>
  <c r="J386" i="1"/>
  <c r="G386" i="1"/>
  <c r="M386" i="1" s="1"/>
  <c r="L385" i="1"/>
  <c r="G385" i="1"/>
  <c r="H385" i="1" s="1"/>
  <c r="M384" i="1"/>
  <c r="L384" i="1"/>
  <c r="O384" i="1" s="1"/>
  <c r="K384" i="1"/>
  <c r="J384" i="1"/>
  <c r="H384" i="1"/>
  <c r="G384" i="1"/>
  <c r="K383" i="1"/>
  <c r="J383" i="1"/>
  <c r="H383" i="1"/>
  <c r="G383" i="1"/>
  <c r="O382" i="1"/>
  <c r="L382" i="1"/>
  <c r="K382" i="1"/>
  <c r="J382" i="1"/>
  <c r="G382" i="1"/>
  <c r="M382" i="1" s="1"/>
  <c r="P382" i="1" s="1"/>
  <c r="L381" i="1"/>
  <c r="K381" i="1"/>
  <c r="K380" i="1" s="1"/>
  <c r="K379" i="1" s="1"/>
  <c r="J381" i="1"/>
  <c r="G381" i="1"/>
  <c r="H380" i="1"/>
  <c r="G380" i="1"/>
  <c r="H379" i="1"/>
  <c r="G379" i="1"/>
  <c r="O378" i="1"/>
  <c r="L378" i="1"/>
  <c r="K378" i="1"/>
  <c r="J378" i="1"/>
  <c r="G378" i="1"/>
  <c r="M378" i="1" s="1"/>
  <c r="P378" i="1" s="1"/>
  <c r="L377" i="1"/>
  <c r="O377" i="1" s="1"/>
  <c r="K377" i="1"/>
  <c r="J377" i="1"/>
  <c r="G377" i="1"/>
  <c r="M376" i="1"/>
  <c r="P376" i="1" s="1"/>
  <c r="L376" i="1"/>
  <c r="O376" i="1" s="1"/>
  <c r="K376" i="1"/>
  <c r="J376" i="1"/>
  <c r="H376" i="1"/>
  <c r="G376" i="1"/>
  <c r="M375" i="1"/>
  <c r="L375" i="1"/>
  <c r="K375" i="1"/>
  <c r="J375" i="1"/>
  <c r="O375" i="1" s="1"/>
  <c r="H375" i="1"/>
  <c r="G375" i="1"/>
  <c r="O374" i="1"/>
  <c r="L374" i="1"/>
  <c r="K374" i="1"/>
  <c r="J374" i="1"/>
  <c r="N374" i="1" s="1"/>
  <c r="G374" i="1"/>
  <c r="M374" i="1" s="1"/>
  <c r="P374" i="1" s="1"/>
  <c r="L373" i="1"/>
  <c r="O373" i="1" s="1"/>
  <c r="K373" i="1"/>
  <c r="J373" i="1"/>
  <c r="G373" i="1"/>
  <c r="M372" i="1"/>
  <c r="P372" i="1" s="1"/>
  <c r="L372" i="1"/>
  <c r="O372" i="1" s="1"/>
  <c r="K372" i="1"/>
  <c r="J372" i="1"/>
  <c r="N372" i="1" s="1"/>
  <c r="H372" i="1"/>
  <c r="G372" i="1"/>
  <c r="M371" i="1"/>
  <c r="P371" i="1" s="1"/>
  <c r="L371" i="1"/>
  <c r="K371" i="1"/>
  <c r="J371" i="1"/>
  <c r="O371" i="1" s="1"/>
  <c r="H371" i="1"/>
  <c r="G371" i="1"/>
  <c r="O370" i="1"/>
  <c r="L370" i="1"/>
  <c r="K370" i="1"/>
  <c r="J370" i="1"/>
  <c r="G370" i="1"/>
  <c r="M370" i="1" s="1"/>
  <c r="P370" i="1" s="1"/>
  <c r="L369" i="1"/>
  <c r="O369" i="1" s="1"/>
  <c r="K369" i="1"/>
  <c r="J369" i="1"/>
  <c r="G369" i="1"/>
  <c r="M368" i="1"/>
  <c r="P368" i="1" s="1"/>
  <c r="L368" i="1"/>
  <c r="O368" i="1" s="1"/>
  <c r="K368" i="1"/>
  <c r="J368" i="1"/>
  <c r="H368" i="1"/>
  <c r="G368" i="1"/>
  <c r="M367" i="1"/>
  <c r="L367" i="1"/>
  <c r="K367" i="1"/>
  <c r="J367" i="1"/>
  <c r="O367" i="1" s="1"/>
  <c r="H367" i="1"/>
  <c r="G367" i="1"/>
  <c r="O366" i="1"/>
  <c r="L366" i="1"/>
  <c r="K366" i="1"/>
  <c r="J366" i="1"/>
  <c r="N366" i="1" s="1"/>
  <c r="G366" i="1"/>
  <c r="M366" i="1" s="1"/>
  <c r="P366" i="1" s="1"/>
  <c r="L365" i="1"/>
  <c r="O365" i="1" s="1"/>
  <c r="K365" i="1"/>
  <c r="J365" i="1"/>
  <c r="G365" i="1"/>
  <c r="M364" i="1"/>
  <c r="P364" i="1" s="1"/>
  <c r="L364" i="1"/>
  <c r="O364" i="1" s="1"/>
  <c r="K364" i="1"/>
  <c r="J364" i="1"/>
  <c r="N364" i="1" s="1"/>
  <c r="H364" i="1"/>
  <c r="G364" i="1"/>
  <c r="M363" i="1"/>
  <c r="P363" i="1" s="1"/>
  <c r="L363" i="1"/>
  <c r="K363" i="1"/>
  <c r="J363" i="1"/>
  <c r="O363" i="1" s="1"/>
  <c r="H363" i="1"/>
  <c r="G363" i="1"/>
  <c r="O362" i="1"/>
  <c r="L362" i="1"/>
  <c r="K362" i="1"/>
  <c r="J362" i="1"/>
  <c r="G362" i="1"/>
  <c r="M362" i="1" s="1"/>
  <c r="P362" i="1" s="1"/>
  <c r="L361" i="1"/>
  <c r="O361" i="1" s="1"/>
  <c r="K361" i="1"/>
  <c r="J361" i="1"/>
  <c r="G361" i="1"/>
  <c r="M360" i="1"/>
  <c r="P360" i="1" s="1"/>
  <c r="L360" i="1"/>
  <c r="O360" i="1" s="1"/>
  <c r="K360" i="1"/>
  <c r="J360" i="1"/>
  <c r="H360" i="1"/>
  <c r="G360" i="1"/>
  <c r="M359" i="1"/>
  <c r="L359" i="1"/>
  <c r="K359" i="1"/>
  <c r="J359" i="1"/>
  <c r="O359" i="1" s="1"/>
  <c r="H359" i="1"/>
  <c r="G359" i="1"/>
  <c r="O358" i="1"/>
  <c r="L358" i="1"/>
  <c r="K358" i="1"/>
  <c r="J358" i="1"/>
  <c r="N358" i="1" s="1"/>
  <c r="G358" i="1"/>
  <c r="M358" i="1" s="1"/>
  <c r="P358" i="1" s="1"/>
  <c r="L357" i="1"/>
  <c r="O357" i="1" s="1"/>
  <c r="K357" i="1"/>
  <c r="J357" i="1"/>
  <c r="G357" i="1"/>
  <c r="M356" i="1"/>
  <c r="P356" i="1" s="1"/>
  <c r="L356" i="1"/>
  <c r="O356" i="1" s="1"/>
  <c r="K356" i="1"/>
  <c r="J356" i="1"/>
  <c r="N356" i="1" s="1"/>
  <c r="H356" i="1"/>
  <c r="G356" i="1"/>
  <c r="M355" i="1"/>
  <c r="P355" i="1" s="1"/>
  <c r="L355" i="1"/>
  <c r="K355" i="1"/>
  <c r="J355" i="1"/>
  <c r="O355" i="1" s="1"/>
  <c r="H355" i="1"/>
  <c r="G355" i="1"/>
  <c r="O354" i="1"/>
  <c r="L354" i="1"/>
  <c r="K354" i="1"/>
  <c r="J354" i="1"/>
  <c r="G354" i="1"/>
  <c r="M354" i="1" s="1"/>
  <c r="P354" i="1" s="1"/>
  <c r="L353" i="1"/>
  <c r="O353" i="1" s="1"/>
  <c r="K353" i="1"/>
  <c r="J353" i="1"/>
  <c r="G353" i="1"/>
  <c r="M352" i="1"/>
  <c r="L352" i="1"/>
  <c r="O352" i="1" s="1"/>
  <c r="K352" i="1"/>
  <c r="J352" i="1"/>
  <c r="H352" i="1"/>
  <c r="G352" i="1"/>
  <c r="H351" i="1"/>
  <c r="G351" i="1"/>
  <c r="O350" i="1"/>
  <c r="L350" i="1"/>
  <c r="K350" i="1"/>
  <c r="J350" i="1"/>
  <c r="G350" i="1"/>
  <c r="M350" i="1" s="1"/>
  <c r="P350" i="1" s="1"/>
  <c r="L349" i="1"/>
  <c r="O349" i="1" s="1"/>
  <c r="K349" i="1"/>
  <c r="J349" i="1"/>
  <c r="G349" i="1"/>
  <c r="M348" i="1"/>
  <c r="P348" i="1" s="1"/>
  <c r="L348" i="1"/>
  <c r="O348" i="1" s="1"/>
  <c r="K348" i="1"/>
  <c r="J348" i="1"/>
  <c r="H348" i="1"/>
  <c r="G348" i="1"/>
  <c r="M347" i="1"/>
  <c r="L347" i="1"/>
  <c r="K347" i="1"/>
  <c r="J347" i="1"/>
  <c r="O347" i="1" s="1"/>
  <c r="H347" i="1"/>
  <c r="G347" i="1"/>
  <c r="O346" i="1"/>
  <c r="L346" i="1"/>
  <c r="K346" i="1"/>
  <c r="K342" i="1" s="1"/>
  <c r="J346" i="1"/>
  <c r="N346" i="1" s="1"/>
  <c r="G346" i="1"/>
  <c r="M346" i="1" s="1"/>
  <c r="P346" i="1" s="1"/>
  <c r="L345" i="1"/>
  <c r="O345" i="1" s="1"/>
  <c r="K345" i="1"/>
  <c r="J345" i="1"/>
  <c r="G345" i="1"/>
  <c r="M344" i="1"/>
  <c r="P344" i="1" s="1"/>
  <c r="L344" i="1"/>
  <c r="O344" i="1" s="1"/>
  <c r="K344" i="1"/>
  <c r="J344" i="1"/>
  <c r="N344" i="1" s="1"/>
  <c r="H344" i="1"/>
  <c r="G344" i="1"/>
  <c r="M343" i="1"/>
  <c r="P343" i="1" s="1"/>
  <c r="L343" i="1"/>
  <c r="K343" i="1"/>
  <c r="J343" i="1"/>
  <c r="H343" i="1"/>
  <c r="G343" i="1"/>
  <c r="G342" i="1"/>
  <c r="H342" i="1" s="1"/>
  <c r="L341" i="1"/>
  <c r="O341" i="1" s="1"/>
  <c r="K341" i="1"/>
  <c r="J341" i="1"/>
  <c r="G341" i="1"/>
  <c r="M340" i="1"/>
  <c r="P340" i="1" s="1"/>
  <c r="L340" i="1"/>
  <c r="O340" i="1" s="1"/>
  <c r="K340" i="1"/>
  <c r="J340" i="1"/>
  <c r="H340" i="1"/>
  <c r="G340" i="1"/>
  <c r="M339" i="1"/>
  <c r="L339" i="1"/>
  <c r="K339" i="1"/>
  <c r="J339" i="1"/>
  <c r="O339" i="1" s="1"/>
  <c r="H339" i="1"/>
  <c r="G339" i="1"/>
  <c r="O338" i="1"/>
  <c r="L338" i="1"/>
  <c r="K338" i="1"/>
  <c r="J338" i="1"/>
  <c r="N338" i="1" s="1"/>
  <c r="G338" i="1"/>
  <c r="M338" i="1" s="1"/>
  <c r="P338" i="1" s="1"/>
  <c r="L337" i="1"/>
  <c r="O337" i="1" s="1"/>
  <c r="K337" i="1"/>
  <c r="J337" i="1"/>
  <c r="G337" i="1"/>
  <c r="M336" i="1"/>
  <c r="P336" i="1" s="1"/>
  <c r="L336" i="1"/>
  <c r="O336" i="1" s="1"/>
  <c r="K336" i="1"/>
  <c r="J336" i="1"/>
  <c r="N336" i="1" s="1"/>
  <c r="H336" i="1"/>
  <c r="G336" i="1"/>
  <c r="M335" i="1"/>
  <c r="P335" i="1" s="1"/>
  <c r="L335" i="1"/>
  <c r="K335" i="1"/>
  <c r="J335" i="1"/>
  <c r="O335" i="1" s="1"/>
  <c r="H335" i="1"/>
  <c r="G335" i="1"/>
  <c r="O334" i="1"/>
  <c r="L334" i="1"/>
  <c r="K334" i="1"/>
  <c r="J334" i="1"/>
  <c r="G334" i="1"/>
  <c r="M334" i="1" s="1"/>
  <c r="P334" i="1" s="1"/>
  <c r="L333" i="1"/>
  <c r="K333" i="1"/>
  <c r="J333" i="1"/>
  <c r="G333" i="1"/>
  <c r="H332" i="1"/>
  <c r="G332" i="1"/>
  <c r="M331" i="1"/>
  <c r="P331" i="1" s="1"/>
  <c r="L331" i="1"/>
  <c r="K331" i="1"/>
  <c r="J331" i="1"/>
  <c r="H331" i="1"/>
  <c r="G331" i="1"/>
  <c r="L330" i="1"/>
  <c r="K330" i="1"/>
  <c r="G330" i="1"/>
  <c r="H330" i="1" s="1"/>
  <c r="L329" i="1"/>
  <c r="O329" i="1" s="1"/>
  <c r="K329" i="1"/>
  <c r="J329" i="1"/>
  <c r="G329" i="1"/>
  <c r="M328" i="1"/>
  <c r="P328" i="1" s="1"/>
  <c r="L328" i="1"/>
  <c r="O328" i="1" s="1"/>
  <c r="K328" i="1"/>
  <c r="J328" i="1"/>
  <c r="N328" i="1" s="1"/>
  <c r="H328" i="1"/>
  <c r="G328" i="1"/>
  <c r="M327" i="1"/>
  <c r="P327" i="1" s="1"/>
  <c r="L327" i="1"/>
  <c r="K327" i="1"/>
  <c r="J327" i="1"/>
  <c r="O327" i="1" s="1"/>
  <c r="H327" i="1"/>
  <c r="G327" i="1"/>
  <c r="O326" i="1"/>
  <c r="L326" i="1"/>
  <c r="K326" i="1"/>
  <c r="J326" i="1"/>
  <c r="G326" i="1"/>
  <c r="M326" i="1" s="1"/>
  <c r="P326" i="1" s="1"/>
  <c r="L325" i="1"/>
  <c r="O325" i="1" s="1"/>
  <c r="K325" i="1"/>
  <c r="J325" i="1"/>
  <c r="G325" i="1"/>
  <c r="M324" i="1"/>
  <c r="P324" i="1" s="1"/>
  <c r="L324" i="1"/>
  <c r="O324" i="1" s="1"/>
  <c r="K324" i="1"/>
  <c r="J324" i="1"/>
  <c r="H324" i="1"/>
  <c r="G324" i="1"/>
  <c r="M323" i="1"/>
  <c r="L323" i="1"/>
  <c r="K323" i="1"/>
  <c r="J323" i="1"/>
  <c r="H323" i="1"/>
  <c r="G323" i="1"/>
  <c r="K322" i="1"/>
  <c r="G322" i="1"/>
  <c r="H322" i="1" s="1"/>
  <c r="G321" i="1"/>
  <c r="H321" i="1" s="1"/>
  <c r="M320" i="1"/>
  <c r="P320" i="1" s="1"/>
  <c r="L320" i="1"/>
  <c r="O320" i="1" s="1"/>
  <c r="K320" i="1"/>
  <c r="J320" i="1"/>
  <c r="N320" i="1" s="1"/>
  <c r="H320" i="1"/>
  <c r="G320" i="1"/>
  <c r="M319" i="1"/>
  <c r="P319" i="1" s="1"/>
  <c r="L319" i="1"/>
  <c r="K319" i="1"/>
  <c r="J319" i="1"/>
  <c r="O319" i="1" s="1"/>
  <c r="H319" i="1"/>
  <c r="G319" i="1"/>
  <c r="O318" i="1"/>
  <c r="L318" i="1"/>
  <c r="K318" i="1"/>
  <c r="J318" i="1"/>
  <c r="G318" i="1"/>
  <c r="M318" i="1" s="1"/>
  <c r="P318" i="1" s="1"/>
  <c r="L317" i="1"/>
  <c r="O317" i="1" s="1"/>
  <c r="K317" i="1"/>
  <c r="J317" i="1"/>
  <c r="G317" i="1"/>
  <c r="M316" i="1"/>
  <c r="P316" i="1" s="1"/>
  <c r="L316" i="1"/>
  <c r="O316" i="1" s="1"/>
  <c r="K316" i="1"/>
  <c r="J316" i="1"/>
  <c r="H316" i="1"/>
  <c r="G316" i="1"/>
  <c r="M315" i="1"/>
  <c r="L315" i="1"/>
  <c r="K315" i="1"/>
  <c r="J315" i="1"/>
  <c r="O315" i="1" s="1"/>
  <c r="H315" i="1"/>
  <c r="G315" i="1"/>
  <c r="L314" i="1"/>
  <c r="K314" i="1"/>
  <c r="J314" i="1"/>
  <c r="O314" i="1" s="1"/>
  <c r="G314" i="1"/>
  <c r="M314" i="1" s="1"/>
  <c r="P314" i="1" s="1"/>
  <c r="O313" i="1"/>
  <c r="L313" i="1"/>
  <c r="K313" i="1"/>
  <c r="J313" i="1"/>
  <c r="G313" i="1"/>
  <c r="M312" i="1"/>
  <c r="P312" i="1" s="1"/>
  <c r="L312" i="1"/>
  <c r="O312" i="1" s="1"/>
  <c r="K312" i="1"/>
  <c r="J312" i="1"/>
  <c r="H312" i="1"/>
  <c r="G312" i="1"/>
  <c r="M311" i="1"/>
  <c r="L311" i="1"/>
  <c r="K311" i="1"/>
  <c r="J311" i="1"/>
  <c r="O311" i="1" s="1"/>
  <c r="H311" i="1"/>
  <c r="G311" i="1"/>
  <c r="L310" i="1"/>
  <c r="K310" i="1"/>
  <c r="J310" i="1"/>
  <c r="O310" i="1" s="1"/>
  <c r="G310" i="1"/>
  <c r="M310" i="1" s="1"/>
  <c r="P310" i="1" s="1"/>
  <c r="O309" i="1"/>
  <c r="L309" i="1"/>
  <c r="K309" i="1"/>
  <c r="J309" i="1"/>
  <c r="G309" i="1"/>
  <c r="M308" i="1"/>
  <c r="P308" i="1" s="1"/>
  <c r="L308" i="1"/>
  <c r="O308" i="1" s="1"/>
  <c r="K308" i="1"/>
  <c r="J308" i="1"/>
  <c r="H308" i="1"/>
  <c r="G308" i="1"/>
  <c r="M307" i="1"/>
  <c r="L307" i="1"/>
  <c r="K307" i="1"/>
  <c r="J307" i="1"/>
  <c r="O307" i="1" s="1"/>
  <c r="H307" i="1"/>
  <c r="G307" i="1"/>
  <c r="L306" i="1"/>
  <c r="K306" i="1"/>
  <c r="J306" i="1"/>
  <c r="O306" i="1" s="1"/>
  <c r="G306" i="1"/>
  <c r="M306" i="1" s="1"/>
  <c r="P306" i="1" s="1"/>
  <c r="O305" i="1"/>
  <c r="L305" i="1"/>
  <c r="K305" i="1"/>
  <c r="J305" i="1"/>
  <c r="N305" i="1" s="1"/>
  <c r="G305" i="1"/>
  <c r="M305" i="1" s="1"/>
  <c r="P305" i="1" s="1"/>
  <c r="L304" i="1"/>
  <c r="K304" i="1"/>
  <c r="J304" i="1"/>
  <c r="N304" i="1" s="1"/>
  <c r="G304" i="1"/>
  <c r="M304" i="1" s="1"/>
  <c r="M303" i="1"/>
  <c r="L303" i="1"/>
  <c r="K303" i="1"/>
  <c r="J303" i="1"/>
  <c r="O303" i="1" s="1"/>
  <c r="H303" i="1"/>
  <c r="G303" i="1"/>
  <c r="L302" i="1"/>
  <c r="K302" i="1"/>
  <c r="J302" i="1"/>
  <c r="O302" i="1" s="1"/>
  <c r="G302" i="1"/>
  <c r="M301" i="1"/>
  <c r="P301" i="1" s="1"/>
  <c r="L301" i="1"/>
  <c r="O301" i="1" s="1"/>
  <c r="K301" i="1"/>
  <c r="J301" i="1"/>
  <c r="H301" i="1"/>
  <c r="G301" i="1"/>
  <c r="M300" i="1"/>
  <c r="P300" i="1" s="1"/>
  <c r="L300" i="1"/>
  <c r="O300" i="1" s="1"/>
  <c r="K300" i="1"/>
  <c r="J300" i="1"/>
  <c r="N300" i="1" s="1"/>
  <c r="H300" i="1"/>
  <c r="G300" i="1"/>
  <c r="O299" i="1"/>
  <c r="M299" i="1"/>
  <c r="P299" i="1" s="1"/>
  <c r="L299" i="1"/>
  <c r="K299" i="1"/>
  <c r="J299" i="1"/>
  <c r="H299" i="1"/>
  <c r="G299" i="1"/>
  <c r="L298" i="1"/>
  <c r="O298" i="1" s="1"/>
  <c r="K298" i="1"/>
  <c r="J298" i="1"/>
  <c r="G298" i="1"/>
  <c r="L297" i="1"/>
  <c r="O297" i="1" s="1"/>
  <c r="K297" i="1"/>
  <c r="J297" i="1"/>
  <c r="G297" i="1"/>
  <c r="L296" i="1"/>
  <c r="O296" i="1" s="1"/>
  <c r="K296" i="1"/>
  <c r="J296" i="1"/>
  <c r="G296" i="1"/>
  <c r="M295" i="1"/>
  <c r="L295" i="1"/>
  <c r="K295" i="1"/>
  <c r="J295" i="1"/>
  <c r="O295" i="1" s="1"/>
  <c r="H295" i="1"/>
  <c r="G295" i="1"/>
  <c r="L294" i="1"/>
  <c r="K294" i="1"/>
  <c r="J294" i="1"/>
  <c r="G294" i="1"/>
  <c r="K293" i="1"/>
  <c r="G293" i="1"/>
  <c r="H293" i="1" s="1"/>
  <c r="L292" i="1"/>
  <c r="K292" i="1"/>
  <c r="J292" i="1"/>
  <c r="G292" i="1"/>
  <c r="M292" i="1" s="1"/>
  <c r="P292" i="1" s="1"/>
  <c r="L291" i="1"/>
  <c r="K291" i="1"/>
  <c r="J291" i="1"/>
  <c r="N291" i="1" s="1"/>
  <c r="G291" i="1"/>
  <c r="M291" i="1" s="1"/>
  <c r="O290" i="1"/>
  <c r="M290" i="1"/>
  <c r="P290" i="1" s="1"/>
  <c r="L290" i="1"/>
  <c r="K290" i="1"/>
  <c r="J290" i="1"/>
  <c r="N290" i="1" s="1"/>
  <c r="H290" i="1"/>
  <c r="G290" i="1"/>
  <c r="L289" i="1"/>
  <c r="O289" i="1" s="1"/>
  <c r="K289" i="1"/>
  <c r="J289" i="1"/>
  <c r="G289" i="1"/>
  <c r="O288" i="1"/>
  <c r="M288" i="1"/>
  <c r="P288" i="1" s="1"/>
  <c r="L288" i="1"/>
  <c r="K288" i="1"/>
  <c r="J288" i="1"/>
  <c r="H288" i="1"/>
  <c r="G288" i="1"/>
  <c r="L287" i="1"/>
  <c r="K287" i="1"/>
  <c r="J287" i="1"/>
  <c r="N287" i="1" s="1"/>
  <c r="G287" i="1"/>
  <c r="M287" i="1" s="1"/>
  <c r="O286" i="1"/>
  <c r="M286" i="1"/>
  <c r="P286" i="1" s="1"/>
  <c r="L286" i="1"/>
  <c r="K286" i="1"/>
  <c r="J286" i="1"/>
  <c r="N286" i="1" s="1"/>
  <c r="H286" i="1"/>
  <c r="G286" i="1"/>
  <c r="L285" i="1"/>
  <c r="O285" i="1" s="1"/>
  <c r="K285" i="1"/>
  <c r="J285" i="1"/>
  <c r="G285" i="1"/>
  <c r="O284" i="1"/>
  <c r="M284" i="1"/>
  <c r="P284" i="1" s="1"/>
  <c r="L284" i="1"/>
  <c r="K284" i="1"/>
  <c r="J284" i="1"/>
  <c r="H284" i="1"/>
  <c r="G284" i="1"/>
  <c r="L283" i="1"/>
  <c r="K283" i="1"/>
  <c r="J283" i="1"/>
  <c r="N283" i="1" s="1"/>
  <c r="G283" i="1"/>
  <c r="M283" i="1" s="1"/>
  <c r="O282" i="1"/>
  <c r="M282" i="1"/>
  <c r="P282" i="1" s="1"/>
  <c r="L282" i="1"/>
  <c r="K282" i="1"/>
  <c r="J282" i="1"/>
  <c r="N282" i="1" s="1"/>
  <c r="H282" i="1"/>
  <c r="G282" i="1"/>
  <c r="L281" i="1"/>
  <c r="O281" i="1" s="1"/>
  <c r="K281" i="1"/>
  <c r="J281" i="1"/>
  <c r="G281" i="1"/>
  <c r="O280" i="1"/>
  <c r="M280" i="1"/>
  <c r="P280" i="1" s="1"/>
  <c r="L280" i="1"/>
  <c r="K280" i="1"/>
  <c r="J280" i="1"/>
  <c r="H280" i="1"/>
  <c r="G280" i="1"/>
  <c r="L279" i="1"/>
  <c r="K279" i="1"/>
  <c r="J279" i="1"/>
  <c r="N279" i="1" s="1"/>
  <c r="G279" i="1"/>
  <c r="M279" i="1" s="1"/>
  <c r="O278" i="1"/>
  <c r="M278" i="1"/>
  <c r="P278" i="1" s="1"/>
  <c r="L278" i="1"/>
  <c r="K278" i="1"/>
  <c r="J278" i="1"/>
  <c r="N278" i="1" s="1"/>
  <c r="H278" i="1"/>
  <c r="G278" i="1"/>
  <c r="L277" i="1"/>
  <c r="O277" i="1" s="1"/>
  <c r="K277" i="1"/>
  <c r="J277" i="1"/>
  <c r="G277" i="1"/>
  <c r="O276" i="1"/>
  <c r="M276" i="1"/>
  <c r="P276" i="1" s="1"/>
  <c r="L276" i="1"/>
  <c r="K276" i="1"/>
  <c r="J276" i="1"/>
  <c r="H276" i="1"/>
  <c r="G276" i="1"/>
  <c r="L275" i="1"/>
  <c r="K275" i="1"/>
  <c r="J275" i="1"/>
  <c r="N275" i="1" s="1"/>
  <c r="G275" i="1"/>
  <c r="M275" i="1" s="1"/>
  <c r="O274" i="1"/>
  <c r="M274" i="1"/>
  <c r="P274" i="1" s="1"/>
  <c r="L274" i="1"/>
  <c r="K274" i="1"/>
  <c r="J274" i="1"/>
  <c r="N274" i="1" s="1"/>
  <c r="H274" i="1"/>
  <c r="G274" i="1"/>
  <c r="L273" i="1"/>
  <c r="O273" i="1" s="1"/>
  <c r="K273" i="1"/>
  <c r="J273" i="1"/>
  <c r="G273" i="1"/>
  <c r="O272" i="1"/>
  <c r="M272" i="1"/>
  <c r="P272" i="1" s="1"/>
  <c r="L272" i="1"/>
  <c r="K272" i="1"/>
  <c r="J272" i="1"/>
  <c r="H272" i="1"/>
  <c r="G272" i="1"/>
  <c r="L271" i="1"/>
  <c r="K271" i="1"/>
  <c r="J271" i="1"/>
  <c r="N271" i="1" s="1"/>
  <c r="G271" i="1"/>
  <c r="M271" i="1" s="1"/>
  <c r="O270" i="1"/>
  <c r="M270" i="1"/>
  <c r="P270" i="1" s="1"/>
  <c r="L270" i="1"/>
  <c r="K270" i="1"/>
  <c r="J270" i="1"/>
  <c r="N270" i="1" s="1"/>
  <c r="H270" i="1"/>
  <c r="G270" i="1"/>
  <c r="L269" i="1"/>
  <c r="O269" i="1" s="1"/>
  <c r="K269" i="1"/>
  <c r="J269" i="1"/>
  <c r="G269" i="1"/>
  <c r="O268" i="1"/>
  <c r="M268" i="1"/>
  <c r="P268" i="1" s="1"/>
  <c r="L268" i="1"/>
  <c r="K268" i="1"/>
  <c r="J268" i="1"/>
  <c r="H268" i="1"/>
  <c r="G268" i="1"/>
  <c r="L267" i="1"/>
  <c r="K267" i="1"/>
  <c r="J267" i="1"/>
  <c r="G267" i="1"/>
  <c r="M267" i="1" s="1"/>
  <c r="O266" i="1"/>
  <c r="M266" i="1"/>
  <c r="P266" i="1" s="1"/>
  <c r="L266" i="1"/>
  <c r="K266" i="1"/>
  <c r="K265" i="1" s="1"/>
  <c r="J266" i="1"/>
  <c r="N266" i="1" s="1"/>
  <c r="H266" i="1"/>
  <c r="G266" i="1"/>
  <c r="L265" i="1"/>
  <c r="G265" i="1"/>
  <c r="H265" i="1" s="1"/>
  <c r="O264" i="1"/>
  <c r="M264" i="1"/>
  <c r="P264" i="1" s="1"/>
  <c r="L264" i="1"/>
  <c r="K264" i="1"/>
  <c r="J264" i="1"/>
  <c r="N264" i="1" s="1"/>
  <c r="H264" i="1"/>
  <c r="G264" i="1"/>
  <c r="L263" i="1"/>
  <c r="O263" i="1" s="1"/>
  <c r="K263" i="1"/>
  <c r="J263" i="1"/>
  <c r="G263" i="1"/>
  <c r="M263" i="1" s="1"/>
  <c r="P263" i="1" s="1"/>
  <c r="O262" i="1"/>
  <c r="M262" i="1"/>
  <c r="P262" i="1" s="1"/>
  <c r="L262" i="1"/>
  <c r="K262" i="1"/>
  <c r="J262" i="1"/>
  <c r="N262" i="1" s="1"/>
  <c r="H262" i="1"/>
  <c r="G262" i="1"/>
  <c r="L261" i="1"/>
  <c r="O261" i="1" s="1"/>
  <c r="K261" i="1"/>
  <c r="J261" i="1"/>
  <c r="G261" i="1"/>
  <c r="O260" i="1"/>
  <c r="M260" i="1"/>
  <c r="P260" i="1" s="1"/>
  <c r="L260" i="1"/>
  <c r="K260" i="1"/>
  <c r="J260" i="1"/>
  <c r="N260" i="1" s="1"/>
  <c r="H260" i="1"/>
  <c r="G260" i="1"/>
  <c r="L259" i="1"/>
  <c r="O259" i="1" s="1"/>
  <c r="K259" i="1"/>
  <c r="J259" i="1"/>
  <c r="G259" i="1"/>
  <c r="M259" i="1" s="1"/>
  <c r="P259" i="1" s="1"/>
  <c r="O258" i="1"/>
  <c r="M258" i="1"/>
  <c r="P258" i="1" s="1"/>
  <c r="L258" i="1"/>
  <c r="K258" i="1"/>
  <c r="J258" i="1"/>
  <c r="N258" i="1" s="1"/>
  <c r="H258" i="1"/>
  <c r="G258" i="1"/>
  <c r="L257" i="1"/>
  <c r="O257" i="1" s="1"/>
  <c r="K257" i="1"/>
  <c r="J257" i="1"/>
  <c r="G257" i="1"/>
  <c r="O256" i="1"/>
  <c r="M256" i="1"/>
  <c r="P256" i="1" s="1"/>
  <c r="L256" i="1"/>
  <c r="K256" i="1"/>
  <c r="J256" i="1"/>
  <c r="N256" i="1" s="1"/>
  <c r="H256" i="1"/>
  <c r="G256" i="1"/>
  <c r="L255" i="1"/>
  <c r="O255" i="1" s="1"/>
  <c r="K255" i="1"/>
  <c r="J255" i="1"/>
  <c r="G255" i="1"/>
  <c r="M255" i="1" s="1"/>
  <c r="P255" i="1" s="1"/>
  <c r="O254" i="1"/>
  <c r="M254" i="1"/>
  <c r="P254" i="1" s="1"/>
  <c r="L254" i="1"/>
  <c r="K254" i="1"/>
  <c r="J254" i="1"/>
  <c r="N254" i="1" s="1"/>
  <c r="H254" i="1"/>
  <c r="G254" i="1"/>
  <c r="L253" i="1"/>
  <c r="O253" i="1" s="1"/>
  <c r="K253" i="1"/>
  <c r="J253" i="1"/>
  <c r="G253" i="1"/>
  <c r="O252" i="1"/>
  <c r="M252" i="1"/>
  <c r="P252" i="1" s="1"/>
  <c r="L252" i="1"/>
  <c r="K252" i="1"/>
  <c r="J252" i="1"/>
  <c r="N252" i="1" s="1"/>
  <c r="H252" i="1"/>
  <c r="G252" i="1"/>
  <c r="L251" i="1"/>
  <c r="K251" i="1"/>
  <c r="J251" i="1"/>
  <c r="G251" i="1"/>
  <c r="K250" i="1"/>
  <c r="H250" i="1"/>
  <c r="G250" i="1"/>
  <c r="L249" i="1"/>
  <c r="O249" i="1" s="1"/>
  <c r="K249" i="1"/>
  <c r="J249" i="1"/>
  <c r="G249" i="1"/>
  <c r="L248" i="1"/>
  <c r="O248" i="1" s="1"/>
  <c r="K248" i="1"/>
  <c r="J248" i="1"/>
  <c r="G248" i="1"/>
  <c r="L247" i="1"/>
  <c r="O247" i="1" s="1"/>
  <c r="K247" i="1"/>
  <c r="J247" i="1"/>
  <c r="G247" i="1"/>
  <c r="O246" i="1"/>
  <c r="M246" i="1"/>
  <c r="P246" i="1" s="1"/>
  <c r="L246" i="1"/>
  <c r="K246" i="1"/>
  <c r="J246" i="1"/>
  <c r="N246" i="1" s="1"/>
  <c r="H246" i="1"/>
  <c r="G246" i="1"/>
  <c r="L245" i="1"/>
  <c r="O245" i="1" s="1"/>
  <c r="K245" i="1"/>
  <c r="J245" i="1"/>
  <c r="G245" i="1"/>
  <c r="O244" i="1"/>
  <c r="L244" i="1"/>
  <c r="K244" i="1"/>
  <c r="J244" i="1"/>
  <c r="G244" i="1"/>
  <c r="M244" i="1" s="1"/>
  <c r="P244" i="1" s="1"/>
  <c r="L243" i="1"/>
  <c r="K243" i="1"/>
  <c r="J243" i="1"/>
  <c r="G243" i="1"/>
  <c r="M243" i="1" s="1"/>
  <c r="P243" i="1" s="1"/>
  <c r="O242" i="1"/>
  <c r="M242" i="1"/>
  <c r="L242" i="1"/>
  <c r="K242" i="1"/>
  <c r="J242" i="1"/>
  <c r="N242" i="1" s="1"/>
  <c r="H242" i="1"/>
  <c r="G242" i="1"/>
  <c r="L241" i="1"/>
  <c r="K241" i="1"/>
  <c r="J241" i="1"/>
  <c r="O241" i="1" s="1"/>
  <c r="G241" i="1"/>
  <c r="O240" i="1"/>
  <c r="M240" i="1"/>
  <c r="P240" i="1" s="1"/>
  <c r="L240" i="1"/>
  <c r="K240" i="1"/>
  <c r="J240" i="1"/>
  <c r="N240" i="1" s="1"/>
  <c r="H240" i="1"/>
  <c r="G240" i="1"/>
  <c r="M239" i="1"/>
  <c r="P239" i="1" s="1"/>
  <c r="L239" i="1"/>
  <c r="K239" i="1"/>
  <c r="J239" i="1"/>
  <c r="J238" i="1" s="1"/>
  <c r="H239" i="1"/>
  <c r="G239" i="1"/>
  <c r="H238" i="1"/>
  <c r="G238" i="1"/>
  <c r="L237" i="1"/>
  <c r="O237" i="1" s="1"/>
  <c r="K237" i="1"/>
  <c r="J237" i="1"/>
  <c r="G237" i="1"/>
  <c r="L236" i="1"/>
  <c r="O236" i="1" s="1"/>
  <c r="K236" i="1"/>
  <c r="J236" i="1"/>
  <c r="G236" i="1"/>
  <c r="L235" i="1"/>
  <c r="O235" i="1" s="1"/>
  <c r="K235" i="1"/>
  <c r="J235" i="1"/>
  <c r="G235" i="1"/>
  <c r="O234" i="1"/>
  <c r="M234" i="1"/>
  <c r="P234" i="1" s="1"/>
  <c r="L234" i="1"/>
  <c r="K234" i="1"/>
  <c r="J234" i="1"/>
  <c r="N234" i="1" s="1"/>
  <c r="H234" i="1"/>
  <c r="G234" i="1"/>
  <c r="L233" i="1"/>
  <c r="K233" i="1"/>
  <c r="J233" i="1"/>
  <c r="G233" i="1"/>
  <c r="K232" i="1"/>
  <c r="H232" i="1"/>
  <c r="G232" i="1"/>
  <c r="M231" i="1"/>
  <c r="L231" i="1"/>
  <c r="K231" i="1"/>
  <c r="J231" i="1"/>
  <c r="P231" i="1" s="1"/>
  <c r="H231" i="1"/>
  <c r="G231" i="1"/>
  <c r="M230" i="1"/>
  <c r="L230" i="1"/>
  <c r="K230" i="1"/>
  <c r="J230" i="1"/>
  <c r="O230" i="1" s="1"/>
  <c r="H230" i="1"/>
  <c r="G230" i="1"/>
  <c r="O229" i="1"/>
  <c r="L229" i="1"/>
  <c r="K229" i="1"/>
  <c r="K225" i="1" s="1"/>
  <c r="J229" i="1"/>
  <c r="G229" i="1"/>
  <c r="O228" i="1"/>
  <c r="M228" i="1"/>
  <c r="P228" i="1" s="1"/>
  <c r="L228" i="1"/>
  <c r="K228" i="1"/>
  <c r="J228" i="1"/>
  <c r="H228" i="1"/>
  <c r="G228" i="1"/>
  <c r="M227" i="1"/>
  <c r="P227" i="1" s="1"/>
  <c r="L227" i="1"/>
  <c r="K227" i="1"/>
  <c r="J227" i="1"/>
  <c r="H227" i="1"/>
  <c r="G227" i="1"/>
  <c r="M226" i="1"/>
  <c r="L226" i="1"/>
  <c r="K226" i="1"/>
  <c r="J226" i="1"/>
  <c r="O226" i="1" s="1"/>
  <c r="H226" i="1"/>
  <c r="G226" i="1"/>
  <c r="L225" i="1"/>
  <c r="G225" i="1"/>
  <c r="H225" i="1" s="1"/>
  <c r="L224" i="1"/>
  <c r="O224" i="1" s="1"/>
  <c r="K224" i="1"/>
  <c r="J224" i="1"/>
  <c r="G224" i="1"/>
  <c r="L223" i="1"/>
  <c r="O223" i="1" s="1"/>
  <c r="K223" i="1"/>
  <c r="J223" i="1"/>
  <c r="G223" i="1"/>
  <c r="O222" i="1"/>
  <c r="M222" i="1"/>
  <c r="P222" i="1" s="1"/>
  <c r="L222" i="1"/>
  <c r="K222" i="1"/>
  <c r="J222" i="1"/>
  <c r="N222" i="1" s="1"/>
  <c r="H222" i="1"/>
  <c r="G222" i="1"/>
  <c r="L221" i="1"/>
  <c r="K221" i="1"/>
  <c r="J221" i="1"/>
  <c r="J220" i="1" s="1"/>
  <c r="G221" i="1"/>
  <c r="K220" i="1"/>
  <c r="H220" i="1"/>
  <c r="G220" i="1"/>
  <c r="M219" i="1"/>
  <c r="L219" i="1"/>
  <c r="K219" i="1"/>
  <c r="J219" i="1"/>
  <c r="P219" i="1" s="1"/>
  <c r="H219" i="1"/>
  <c r="G219" i="1"/>
  <c r="M218" i="1"/>
  <c r="L218" i="1"/>
  <c r="K218" i="1"/>
  <c r="J218" i="1"/>
  <c r="O218" i="1" s="1"/>
  <c r="H218" i="1"/>
  <c r="G218" i="1"/>
  <c r="O217" i="1"/>
  <c r="L217" i="1"/>
  <c r="K217" i="1"/>
  <c r="K214" i="1" s="1"/>
  <c r="J217" i="1"/>
  <c r="G217" i="1"/>
  <c r="O216" i="1"/>
  <c r="M216" i="1"/>
  <c r="P216" i="1" s="1"/>
  <c r="L216" i="1"/>
  <c r="K216" i="1"/>
  <c r="J216" i="1"/>
  <c r="H216" i="1"/>
  <c r="G216" i="1"/>
  <c r="M215" i="1"/>
  <c r="P215" i="1" s="1"/>
  <c r="L215" i="1"/>
  <c r="K215" i="1"/>
  <c r="J215" i="1"/>
  <c r="H215" i="1"/>
  <c r="G215" i="1"/>
  <c r="H214" i="1"/>
  <c r="G214" i="1"/>
  <c r="L213" i="1"/>
  <c r="K213" i="1"/>
  <c r="J213" i="1"/>
  <c r="G213" i="1"/>
  <c r="L212" i="1"/>
  <c r="O212" i="1" s="1"/>
  <c r="K212" i="1"/>
  <c r="J212" i="1"/>
  <c r="G212" i="1"/>
  <c r="M212" i="1" s="1"/>
  <c r="P212" i="1" s="1"/>
  <c r="L211" i="1"/>
  <c r="O211" i="1" s="1"/>
  <c r="K211" i="1"/>
  <c r="J211" i="1"/>
  <c r="N211" i="1" s="1"/>
  <c r="G211" i="1"/>
  <c r="M211" i="1" s="1"/>
  <c r="P211" i="1" s="1"/>
  <c r="O210" i="1"/>
  <c r="M210" i="1"/>
  <c r="L210" i="1"/>
  <c r="K210" i="1"/>
  <c r="J210" i="1"/>
  <c r="N210" i="1" s="1"/>
  <c r="H210" i="1"/>
  <c r="G210" i="1"/>
  <c r="K209" i="1"/>
  <c r="J209" i="1"/>
  <c r="G209" i="1"/>
  <c r="H209" i="1" s="1"/>
  <c r="L208" i="1"/>
  <c r="O208" i="1" s="1"/>
  <c r="K208" i="1"/>
  <c r="J208" i="1"/>
  <c r="G208" i="1"/>
  <c r="M207" i="1"/>
  <c r="L207" i="1"/>
  <c r="O207" i="1" s="1"/>
  <c r="K207" i="1"/>
  <c r="J207" i="1"/>
  <c r="H207" i="1"/>
  <c r="G207" i="1"/>
  <c r="K206" i="1"/>
  <c r="J206" i="1"/>
  <c r="H206" i="1"/>
  <c r="G206" i="1"/>
  <c r="O205" i="1"/>
  <c r="L205" i="1"/>
  <c r="K205" i="1"/>
  <c r="K201" i="1" s="1"/>
  <c r="J205" i="1"/>
  <c r="N205" i="1" s="1"/>
  <c r="G205" i="1"/>
  <c r="M205" i="1" s="1"/>
  <c r="P205" i="1" s="1"/>
  <c r="L204" i="1"/>
  <c r="K204" i="1"/>
  <c r="J204" i="1"/>
  <c r="G204" i="1"/>
  <c r="M203" i="1"/>
  <c r="P203" i="1" s="1"/>
  <c r="L203" i="1"/>
  <c r="O203" i="1" s="1"/>
  <c r="K203" i="1"/>
  <c r="J203" i="1"/>
  <c r="H203" i="1"/>
  <c r="G203" i="1"/>
  <c r="M202" i="1"/>
  <c r="P202" i="1" s="1"/>
  <c r="L202" i="1"/>
  <c r="K202" i="1"/>
  <c r="J202" i="1"/>
  <c r="H202" i="1"/>
  <c r="G202" i="1"/>
  <c r="G201" i="1"/>
  <c r="H201" i="1" s="1"/>
  <c r="L200" i="1"/>
  <c r="K200" i="1"/>
  <c r="J200" i="1"/>
  <c r="G200" i="1"/>
  <c r="M199" i="1"/>
  <c r="P199" i="1" s="1"/>
  <c r="L199" i="1"/>
  <c r="O199" i="1" s="1"/>
  <c r="K199" i="1"/>
  <c r="J199" i="1"/>
  <c r="H199" i="1"/>
  <c r="G199" i="1"/>
  <c r="M198" i="1"/>
  <c r="P198" i="1" s="1"/>
  <c r="L198" i="1"/>
  <c r="K198" i="1"/>
  <c r="J198" i="1"/>
  <c r="H198" i="1"/>
  <c r="G198" i="1"/>
  <c r="O197" i="1"/>
  <c r="L197" i="1"/>
  <c r="K197" i="1"/>
  <c r="J197" i="1"/>
  <c r="N197" i="1" s="1"/>
  <c r="G197" i="1"/>
  <c r="M197" i="1" s="1"/>
  <c r="K196" i="1"/>
  <c r="G196" i="1"/>
  <c r="H196" i="1" s="1"/>
  <c r="G195" i="1"/>
  <c r="H195" i="1" s="1"/>
  <c r="M194" i="1"/>
  <c r="P194" i="1" s="1"/>
  <c r="L194" i="1"/>
  <c r="O194" i="1" s="1"/>
  <c r="K194" i="1"/>
  <c r="J194" i="1"/>
  <c r="H194" i="1"/>
  <c r="G194" i="1"/>
  <c r="M193" i="1"/>
  <c r="P193" i="1" s="1"/>
  <c r="L193" i="1"/>
  <c r="K193" i="1"/>
  <c r="J193" i="1"/>
  <c r="O193" i="1" s="1"/>
  <c r="H193" i="1"/>
  <c r="G193" i="1"/>
  <c r="O192" i="1"/>
  <c r="L192" i="1"/>
  <c r="K192" i="1"/>
  <c r="J192" i="1"/>
  <c r="N192" i="1" s="1"/>
  <c r="G192" i="1"/>
  <c r="M192" i="1" s="1"/>
  <c r="P192" i="1" s="1"/>
  <c r="L191" i="1"/>
  <c r="O191" i="1" s="1"/>
  <c r="K191" i="1"/>
  <c r="J191" i="1"/>
  <c r="G191" i="1"/>
  <c r="M190" i="1"/>
  <c r="P190" i="1" s="1"/>
  <c r="L190" i="1"/>
  <c r="O190" i="1" s="1"/>
  <c r="K190" i="1"/>
  <c r="J190" i="1"/>
  <c r="H190" i="1"/>
  <c r="G190" i="1"/>
  <c r="M189" i="1"/>
  <c r="P189" i="1" s="1"/>
  <c r="L189" i="1"/>
  <c r="K189" i="1"/>
  <c r="J189" i="1"/>
  <c r="H189" i="1"/>
  <c r="G189" i="1"/>
  <c r="O188" i="1"/>
  <c r="L188" i="1"/>
  <c r="K188" i="1"/>
  <c r="J188" i="1"/>
  <c r="G188" i="1"/>
  <c r="M188" i="1" s="1"/>
  <c r="P188" i="1" s="1"/>
  <c r="L186" i="1"/>
  <c r="O186" i="1" s="1"/>
  <c r="K186" i="1"/>
  <c r="J186" i="1"/>
  <c r="G186" i="1"/>
  <c r="M185" i="1"/>
  <c r="P185" i="1" s="1"/>
  <c r="L185" i="1"/>
  <c r="O185" i="1" s="1"/>
  <c r="K185" i="1"/>
  <c r="J185" i="1"/>
  <c r="H185" i="1"/>
  <c r="G185" i="1"/>
  <c r="M184" i="1"/>
  <c r="P184" i="1" s="1"/>
  <c r="L184" i="1"/>
  <c r="K184" i="1"/>
  <c r="J184" i="1"/>
  <c r="O184" i="1" s="1"/>
  <c r="H184" i="1"/>
  <c r="G184" i="1"/>
  <c r="O183" i="1"/>
  <c r="L183" i="1"/>
  <c r="K183" i="1"/>
  <c r="J183" i="1"/>
  <c r="G183" i="1"/>
  <c r="M183" i="1" s="1"/>
  <c r="P183" i="1" s="1"/>
  <c r="L182" i="1"/>
  <c r="K182" i="1"/>
  <c r="J182" i="1"/>
  <c r="G182" i="1"/>
  <c r="M181" i="1"/>
  <c r="P181" i="1" s="1"/>
  <c r="L181" i="1"/>
  <c r="O181" i="1" s="1"/>
  <c r="K181" i="1"/>
  <c r="J181" i="1"/>
  <c r="H181" i="1"/>
  <c r="G181" i="1"/>
  <c r="M180" i="1"/>
  <c r="L180" i="1"/>
  <c r="K180" i="1"/>
  <c r="J180" i="1"/>
  <c r="H180" i="1"/>
  <c r="G180" i="1"/>
  <c r="K179" i="1"/>
  <c r="G179" i="1"/>
  <c r="H179" i="1" s="1"/>
  <c r="L178" i="1"/>
  <c r="K178" i="1"/>
  <c r="J178" i="1"/>
  <c r="G178" i="1"/>
  <c r="M177" i="1"/>
  <c r="P177" i="1" s="1"/>
  <c r="L177" i="1"/>
  <c r="O177" i="1" s="1"/>
  <c r="K177" i="1"/>
  <c r="J177" i="1"/>
  <c r="H177" i="1"/>
  <c r="G177" i="1"/>
  <c r="M176" i="1"/>
  <c r="P176" i="1" s="1"/>
  <c r="L176" i="1"/>
  <c r="K176" i="1"/>
  <c r="J176" i="1"/>
  <c r="H176" i="1"/>
  <c r="G176" i="1"/>
  <c r="K175" i="1"/>
  <c r="G175" i="1"/>
  <c r="H175" i="1" s="1"/>
  <c r="L174" i="1"/>
  <c r="O174" i="1" s="1"/>
  <c r="K174" i="1"/>
  <c r="J174" i="1"/>
  <c r="G174" i="1"/>
  <c r="M173" i="1"/>
  <c r="P173" i="1" s="1"/>
  <c r="L173" i="1"/>
  <c r="O173" i="1" s="1"/>
  <c r="K173" i="1"/>
  <c r="J173" i="1"/>
  <c r="H173" i="1"/>
  <c r="G173" i="1"/>
  <c r="M172" i="1"/>
  <c r="P172" i="1" s="1"/>
  <c r="L172" i="1"/>
  <c r="K172" i="1"/>
  <c r="J172" i="1"/>
  <c r="O172" i="1" s="1"/>
  <c r="H172" i="1"/>
  <c r="G172" i="1"/>
  <c r="O171" i="1"/>
  <c r="L171" i="1"/>
  <c r="K171" i="1"/>
  <c r="K168" i="1" s="1"/>
  <c r="J171" i="1"/>
  <c r="N171" i="1" s="1"/>
  <c r="G171" i="1"/>
  <c r="M171" i="1" s="1"/>
  <c r="P171" i="1" s="1"/>
  <c r="L170" i="1"/>
  <c r="O170" i="1" s="1"/>
  <c r="K170" i="1"/>
  <c r="J170" i="1"/>
  <c r="G170" i="1"/>
  <c r="M169" i="1"/>
  <c r="L169" i="1"/>
  <c r="O169" i="1" s="1"/>
  <c r="K169" i="1"/>
  <c r="J169" i="1"/>
  <c r="H169" i="1"/>
  <c r="G169" i="1"/>
  <c r="J168" i="1"/>
  <c r="H168" i="1"/>
  <c r="G168" i="1"/>
  <c r="O167" i="1"/>
  <c r="L167" i="1"/>
  <c r="K167" i="1"/>
  <c r="J167" i="1"/>
  <c r="N167" i="1" s="1"/>
  <c r="G167" i="1"/>
  <c r="M167" i="1" s="1"/>
  <c r="P167" i="1" s="1"/>
  <c r="L166" i="1"/>
  <c r="O166" i="1" s="1"/>
  <c r="K166" i="1"/>
  <c r="J166" i="1"/>
  <c r="G166" i="1"/>
  <c r="M165" i="1"/>
  <c r="P165" i="1" s="1"/>
  <c r="L165" i="1"/>
  <c r="O165" i="1" s="1"/>
  <c r="K165" i="1"/>
  <c r="J165" i="1"/>
  <c r="H165" i="1"/>
  <c r="G165" i="1"/>
  <c r="M164" i="1"/>
  <c r="P164" i="1" s="1"/>
  <c r="L164" i="1"/>
  <c r="K164" i="1"/>
  <c r="J164" i="1"/>
  <c r="H164" i="1"/>
  <c r="G164" i="1"/>
  <c r="O163" i="1"/>
  <c r="L163" i="1"/>
  <c r="K163" i="1"/>
  <c r="J163" i="1"/>
  <c r="G163" i="1"/>
  <c r="M163" i="1" s="1"/>
  <c r="P163" i="1" s="1"/>
  <c r="L162" i="1"/>
  <c r="K162" i="1"/>
  <c r="K161" i="1" s="1"/>
  <c r="J162" i="1"/>
  <c r="G162" i="1"/>
  <c r="L160" i="1"/>
  <c r="O160" i="1" s="1"/>
  <c r="K160" i="1"/>
  <c r="J160" i="1"/>
  <c r="G160" i="1"/>
  <c r="M159" i="1"/>
  <c r="P159" i="1" s="1"/>
  <c r="L159" i="1"/>
  <c r="O159" i="1" s="1"/>
  <c r="K159" i="1"/>
  <c r="J159" i="1"/>
  <c r="H159" i="1"/>
  <c r="G159" i="1"/>
  <c r="M158" i="1"/>
  <c r="P158" i="1" s="1"/>
  <c r="L158" i="1"/>
  <c r="K158" i="1"/>
  <c r="J158" i="1"/>
  <c r="O158" i="1" s="1"/>
  <c r="H158" i="1"/>
  <c r="G158" i="1"/>
  <c r="O157" i="1"/>
  <c r="L157" i="1"/>
  <c r="K157" i="1"/>
  <c r="J157" i="1"/>
  <c r="N157" i="1" s="1"/>
  <c r="G157" i="1"/>
  <c r="M157" i="1" s="1"/>
  <c r="P157" i="1" s="1"/>
  <c r="L156" i="1"/>
  <c r="O156" i="1" s="1"/>
  <c r="K156" i="1"/>
  <c r="J156" i="1"/>
  <c r="G156" i="1"/>
  <c r="M155" i="1"/>
  <c r="P155" i="1" s="1"/>
  <c r="L155" i="1"/>
  <c r="O155" i="1" s="1"/>
  <c r="K155" i="1"/>
  <c r="J155" i="1"/>
  <c r="H155" i="1"/>
  <c r="G155" i="1"/>
  <c r="M154" i="1"/>
  <c r="P154" i="1" s="1"/>
  <c r="L154" i="1"/>
  <c r="K154" i="1"/>
  <c r="J154" i="1"/>
  <c r="O154" i="1" s="1"/>
  <c r="H154" i="1"/>
  <c r="G154" i="1"/>
  <c r="O153" i="1"/>
  <c r="L153" i="1"/>
  <c r="K153" i="1"/>
  <c r="J153" i="1"/>
  <c r="G153" i="1"/>
  <c r="M153" i="1" s="1"/>
  <c r="G152" i="1"/>
  <c r="H152" i="1" s="1"/>
  <c r="M151" i="1"/>
  <c r="P151" i="1" s="1"/>
  <c r="L151" i="1"/>
  <c r="O151" i="1" s="1"/>
  <c r="K151" i="1"/>
  <c r="J151" i="1"/>
  <c r="H151" i="1"/>
  <c r="G151" i="1"/>
  <c r="M150" i="1"/>
  <c r="P150" i="1" s="1"/>
  <c r="L150" i="1"/>
  <c r="K150" i="1"/>
  <c r="J150" i="1"/>
  <c r="O150" i="1" s="1"/>
  <c r="H150" i="1"/>
  <c r="G150" i="1"/>
  <c r="O149" i="1"/>
  <c r="L149" i="1"/>
  <c r="K149" i="1"/>
  <c r="J149" i="1"/>
  <c r="N149" i="1" s="1"/>
  <c r="G149" i="1"/>
  <c r="M149" i="1" s="1"/>
  <c r="P149" i="1" s="1"/>
  <c r="L148" i="1"/>
  <c r="O148" i="1" s="1"/>
  <c r="K148" i="1"/>
  <c r="J148" i="1"/>
  <c r="G148" i="1"/>
  <c r="M147" i="1"/>
  <c r="P147" i="1" s="1"/>
  <c r="L147" i="1"/>
  <c r="O147" i="1" s="1"/>
  <c r="K147" i="1"/>
  <c r="J147" i="1"/>
  <c r="H147" i="1"/>
  <c r="G147" i="1"/>
  <c r="M146" i="1"/>
  <c r="P146" i="1" s="1"/>
  <c r="L146" i="1"/>
  <c r="K146" i="1"/>
  <c r="J146" i="1"/>
  <c r="O146" i="1" s="1"/>
  <c r="H146" i="1"/>
  <c r="G146" i="1"/>
  <c r="O145" i="1"/>
  <c r="L145" i="1"/>
  <c r="K145" i="1"/>
  <c r="J145" i="1"/>
  <c r="G145" i="1"/>
  <c r="M145" i="1" s="1"/>
  <c r="O143" i="1"/>
  <c r="L143" i="1"/>
  <c r="K143" i="1"/>
  <c r="J143" i="1"/>
  <c r="G143" i="1"/>
  <c r="M143" i="1" s="1"/>
  <c r="P143" i="1" s="1"/>
  <c r="L142" i="1"/>
  <c r="K142" i="1"/>
  <c r="K141" i="1" s="1"/>
  <c r="J142" i="1"/>
  <c r="G142" i="1"/>
  <c r="J141" i="1"/>
  <c r="H141" i="1"/>
  <c r="G141" i="1"/>
  <c r="H140" i="1"/>
  <c r="G140" i="1"/>
  <c r="O139" i="1"/>
  <c r="L139" i="1"/>
  <c r="K139" i="1"/>
  <c r="K135" i="1" s="1"/>
  <c r="J139" i="1"/>
  <c r="N139" i="1" s="1"/>
  <c r="G139" i="1"/>
  <c r="M139" i="1" s="1"/>
  <c r="P139" i="1" s="1"/>
  <c r="L138" i="1"/>
  <c r="K138" i="1"/>
  <c r="J138" i="1"/>
  <c r="G138" i="1"/>
  <c r="M137" i="1"/>
  <c r="P137" i="1" s="1"/>
  <c r="L137" i="1"/>
  <c r="O137" i="1" s="1"/>
  <c r="K137" i="1"/>
  <c r="J137" i="1"/>
  <c r="H137" i="1"/>
  <c r="G137" i="1"/>
  <c r="M136" i="1"/>
  <c r="P136" i="1" s="1"/>
  <c r="L136" i="1"/>
  <c r="K136" i="1"/>
  <c r="J136" i="1"/>
  <c r="H136" i="1"/>
  <c r="G136" i="1"/>
  <c r="G135" i="1"/>
  <c r="H135" i="1" s="1"/>
  <c r="G134" i="1"/>
  <c r="H134" i="1" s="1"/>
  <c r="M133" i="1"/>
  <c r="P133" i="1" s="1"/>
  <c r="L133" i="1"/>
  <c r="O133" i="1" s="1"/>
  <c r="K133" i="1"/>
  <c r="J133" i="1"/>
  <c r="H133" i="1"/>
  <c r="G133" i="1"/>
  <c r="M132" i="1"/>
  <c r="L132" i="1"/>
  <c r="K132" i="1"/>
  <c r="J132" i="1"/>
  <c r="H132" i="1"/>
  <c r="G132" i="1"/>
  <c r="O131" i="1"/>
  <c r="L131" i="1"/>
  <c r="K131" i="1"/>
  <c r="J131" i="1"/>
  <c r="G131" i="1"/>
  <c r="M131" i="1" s="1"/>
  <c r="P131" i="1" s="1"/>
  <c r="L130" i="1"/>
  <c r="K130" i="1"/>
  <c r="K129" i="1" s="1"/>
  <c r="J130" i="1"/>
  <c r="G130" i="1"/>
  <c r="H129" i="1"/>
  <c r="G129" i="1"/>
  <c r="M128" i="1"/>
  <c r="L128" i="1"/>
  <c r="K128" i="1"/>
  <c r="J128" i="1"/>
  <c r="O128" i="1" s="1"/>
  <c r="H128" i="1"/>
  <c r="G128" i="1"/>
  <c r="O127" i="1"/>
  <c r="L127" i="1"/>
  <c r="K127" i="1"/>
  <c r="J127" i="1"/>
  <c r="G127" i="1"/>
  <c r="M127" i="1" s="1"/>
  <c r="P127" i="1" s="1"/>
  <c r="L126" i="1"/>
  <c r="O126" i="1" s="1"/>
  <c r="K126" i="1"/>
  <c r="J126" i="1"/>
  <c r="G126" i="1"/>
  <c r="M125" i="1"/>
  <c r="P125" i="1" s="1"/>
  <c r="L125" i="1"/>
  <c r="O125" i="1" s="1"/>
  <c r="K125" i="1"/>
  <c r="J125" i="1"/>
  <c r="N125" i="1" s="1"/>
  <c r="H125" i="1"/>
  <c r="G125" i="1"/>
  <c r="M124" i="1"/>
  <c r="P124" i="1" s="1"/>
  <c r="L124" i="1"/>
  <c r="K124" i="1"/>
  <c r="J124" i="1"/>
  <c r="O124" i="1" s="1"/>
  <c r="H124" i="1"/>
  <c r="G124" i="1"/>
  <c r="L123" i="1"/>
  <c r="O123" i="1" s="1"/>
  <c r="K123" i="1"/>
  <c r="J123" i="1"/>
  <c r="G123" i="1"/>
  <c r="L122" i="1"/>
  <c r="O122" i="1" s="1"/>
  <c r="K122" i="1"/>
  <c r="J122" i="1"/>
  <c r="G122" i="1"/>
  <c r="M122" i="1" s="1"/>
  <c r="P122" i="1" s="1"/>
  <c r="M121" i="1"/>
  <c r="P121" i="1" s="1"/>
  <c r="L121" i="1"/>
  <c r="K121" i="1"/>
  <c r="J121" i="1"/>
  <c r="N121" i="1" s="1"/>
  <c r="H121" i="1"/>
  <c r="G121" i="1"/>
  <c r="M120" i="1"/>
  <c r="P120" i="1" s="1"/>
  <c r="L120" i="1"/>
  <c r="K120" i="1"/>
  <c r="K119" i="1" s="1"/>
  <c r="J120" i="1"/>
  <c r="O120" i="1" s="1"/>
  <c r="H120" i="1"/>
  <c r="G120" i="1"/>
  <c r="L119" i="1"/>
  <c r="G119" i="1"/>
  <c r="H119" i="1" s="1"/>
  <c r="M118" i="1"/>
  <c r="P118" i="1" s="1"/>
  <c r="L118" i="1"/>
  <c r="O118" i="1" s="1"/>
  <c r="K118" i="1"/>
  <c r="J118" i="1"/>
  <c r="H118" i="1"/>
  <c r="G118" i="1"/>
  <c r="M117" i="1"/>
  <c r="L117" i="1"/>
  <c r="O117" i="1" s="1"/>
  <c r="K117" i="1"/>
  <c r="J117" i="1"/>
  <c r="N117" i="1" s="1"/>
  <c r="H117" i="1"/>
  <c r="G117" i="1"/>
  <c r="K116" i="1"/>
  <c r="J116" i="1"/>
  <c r="H116" i="1"/>
  <c r="G116" i="1"/>
  <c r="O115" i="1"/>
  <c r="L115" i="1"/>
  <c r="K115" i="1"/>
  <c r="K114" i="1" s="1"/>
  <c r="J115" i="1"/>
  <c r="G115" i="1"/>
  <c r="L114" i="1"/>
  <c r="H114" i="1"/>
  <c r="G114" i="1"/>
  <c r="M113" i="1"/>
  <c r="P113" i="1" s="1"/>
  <c r="L113" i="1"/>
  <c r="O113" i="1" s="1"/>
  <c r="K113" i="1"/>
  <c r="J113" i="1"/>
  <c r="N113" i="1" s="1"/>
  <c r="H113" i="1"/>
  <c r="G113" i="1"/>
  <c r="M112" i="1"/>
  <c r="P112" i="1" s="1"/>
  <c r="L112" i="1"/>
  <c r="K112" i="1"/>
  <c r="J112" i="1"/>
  <c r="J111" i="1" s="1"/>
  <c r="H112" i="1"/>
  <c r="G112" i="1"/>
  <c r="L111" i="1"/>
  <c r="O111" i="1" s="1"/>
  <c r="K111" i="1"/>
  <c r="G111" i="1"/>
  <c r="H111" i="1" s="1"/>
  <c r="L110" i="1"/>
  <c r="O110" i="1" s="1"/>
  <c r="K110" i="1"/>
  <c r="J110" i="1"/>
  <c r="G110" i="1"/>
  <c r="M110" i="1" s="1"/>
  <c r="P110" i="1" s="1"/>
  <c r="M109" i="1"/>
  <c r="P109" i="1" s="1"/>
  <c r="L109" i="1"/>
  <c r="O109" i="1" s="1"/>
  <c r="K109" i="1"/>
  <c r="J109" i="1"/>
  <c r="N109" i="1" s="1"/>
  <c r="H109" i="1"/>
  <c r="G109" i="1"/>
  <c r="O108" i="1"/>
  <c r="M108" i="1"/>
  <c r="P108" i="1" s="1"/>
  <c r="L108" i="1"/>
  <c r="K108" i="1"/>
  <c r="K107" i="1" s="1"/>
  <c r="J108" i="1"/>
  <c r="J107" i="1" s="1"/>
  <c r="H108" i="1"/>
  <c r="G108" i="1"/>
  <c r="G107" i="1"/>
  <c r="H107" i="1" s="1"/>
  <c r="L106" i="1"/>
  <c r="K106" i="1"/>
  <c r="K105" i="1" s="1"/>
  <c r="J106" i="1"/>
  <c r="G106" i="1"/>
  <c r="M106" i="1" s="1"/>
  <c r="J105" i="1"/>
  <c r="H105" i="1"/>
  <c r="G105" i="1"/>
  <c r="M104" i="1"/>
  <c r="P104" i="1" s="1"/>
  <c r="L104" i="1"/>
  <c r="K104" i="1"/>
  <c r="J104" i="1"/>
  <c r="O104" i="1" s="1"/>
  <c r="H104" i="1"/>
  <c r="G104" i="1"/>
  <c r="L103" i="1"/>
  <c r="O103" i="1" s="1"/>
  <c r="K103" i="1"/>
  <c r="J103" i="1"/>
  <c r="G103" i="1"/>
  <c r="M102" i="1"/>
  <c r="P102" i="1" s="1"/>
  <c r="L102" i="1"/>
  <c r="K102" i="1"/>
  <c r="J102" i="1"/>
  <c r="H102" i="1"/>
  <c r="G102" i="1"/>
  <c r="J101" i="1"/>
  <c r="H101" i="1"/>
  <c r="G101" i="1"/>
  <c r="H100" i="1"/>
  <c r="G100" i="1"/>
  <c r="L99" i="1"/>
  <c r="O99" i="1" s="1"/>
  <c r="K99" i="1"/>
  <c r="J99" i="1"/>
  <c r="G99" i="1"/>
  <c r="M98" i="1"/>
  <c r="P98" i="1" s="1"/>
  <c r="L98" i="1"/>
  <c r="O98" i="1" s="1"/>
  <c r="K98" i="1"/>
  <c r="J98" i="1"/>
  <c r="H98" i="1"/>
  <c r="G98" i="1"/>
  <c r="M97" i="1"/>
  <c r="P97" i="1" s="1"/>
  <c r="L97" i="1"/>
  <c r="O97" i="1" s="1"/>
  <c r="K97" i="1"/>
  <c r="J97" i="1"/>
  <c r="N97" i="1" s="1"/>
  <c r="H97" i="1"/>
  <c r="G97" i="1"/>
  <c r="M96" i="1"/>
  <c r="P96" i="1" s="1"/>
  <c r="L96" i="1"/>
  <c r="K96" i="1"/>
  <c r="J96" i="1"/>
  <c r="O96" i="1" s="1"/>
  <c r="H96" i="1"/>
  <c r="G96" i="1"/>
  <c r="L95" i="1"/>
  <c r="O95" i="1" s="1"/>
  <c r="K95" i="1"/>
  <c r="J95" i="1"/>
  <c r="G95" i="1"/>
  <c r="M94" i="1"/>
  <c r="P94" i="1" s="1"/>
  <c r="L94" i="1"/>
  <c r="O94" i="1" s="1"/>
  <c r="K94" i="1"/>
  <c r="J94" i="1"/>
  <c r="H94" i="1"/>
  <c r="G94" i="1"/>
  <c r="M93" i="1"/>
  <c r="P93" i="1" s="1"/>
  <c r="L93" i="1"/>
  <c r="O93" i="1" s="1"/>
  <c r="K93" i="1"/>
  <c r="J93" i="1"/>
  <c r="N93" i="1" s="1"/>
  <c r="H93" i="1"/>
  <c r="G93" i="1"/>
  <c r="M92" i="1"/>
  <c r="P92" i="1" s="1"/>
  <c r="L92" i="1"/>
  <c r="K92" i="1"/>
  <c r="J92" i="1"/>
  <c r="O92" i="1" s="1"/>
  <c r="H92" i="1"/>
  <c r="G92" i="1"/>
  <c r="L91" i="1"/>
  <c r="O91" i="1" s="1"/>
  <c r="K91" i="1"/>
  <c r="J91" i="1"/>
  <c r="G91" i="1"/>
  <c r="M90" i="1"/>
  <c r="P90" i="1" s="1"/>
  <c r="L90" i="1"/>
  <c r="O90" i="1" s="1"/>
  <c r="K90" i="1"/>
  <c r="J90" i="1"/>
  <c r="H90" i="1"/>
  <c r="G90" i="1"/>
  <c r="M89" i="1"/>
  <c r="P89" i="1" s="1"/>
  <c r="L89" i="1"/>
  <c r="O89" i="1" s="1"/>
  <c r="K89" i="1"/>
  <c r="J89" i="1"/>
  <c r="N89" i="1" s="1"/>
  <c r="H89" i="1"/>
  <c r="G89" i="1"/>
  <c r="M88" i="1"/>
  <c r="P88" i="1" s="1"/>
  <c r="L88" i="1"/>
  <c r="K88" i="1"/>
  <c r="J88" i="1"/>
  <c r="O88" i="1" s="1"/>
  <c r="H88" i="1"/>
  <c r="G88" i="1"/>
  <c r="L87" i="1"/>
  <c r="O87" i="1" s="1"/>
  <c r="K87" i="1"/>
  <c r="J87" i="1"/>
  <c r="G87" i="1"/>
  <c r="M86" i="1"/>
  <c r="P86" i="1" s="1"/>
  <c r="L86" i="1"/>
  <c r="O86" i="1" s="1"/>
  <c r="K86" i="1"/>
  <c r="J86" i="1"/>
  <c r="H86" i="1"/>
  <c r="G86" i="1"/>
  <c r="M85" i="1"/>
  <c r="P85" i="1" s="1"/>
  <c r="L85" i="1"/>
  <c r="O85" i="1" s="1"/>
  <c r="K85" i="1"/>
  <c r="J85" i="1"/>
  <c r="N85" i="1" s="1"/>
  <c r="H85" i="1"/>
  <c r="G85" i="1"/>
  <c r="M84" i="1"/>
  <c r="P84" i="1" s="1"/>
  <c r="L84" i="1"/>
  <c r="K84" i="1"/>
  <c r="J84" i="1"/>
  <c r="O84" i="1" s="1"/>
  <c r="H84" i="1"/>
  <c r="G84" i="1"/>
  <c r="L83" i="1"/>
  <c r="O83" i="1" s="1"/>
  <c r="K83" i="1"/>
  <c r="J83" i="1"/>
  <c r="G83" i="1"/>
  <c r="M82" i="1"/>
  <c r="P82" i="1" s="1"/>
  <c r="L82" i="1"/>
  <c r="O82" i="1" s="1"/>
  <c r="K82" i="1"/>
  <c r="J82" i="1"/>
  <c r="H82" i="1"/>
  <c r="G82" i="1"/>
  <c r="M81" i="1"/>
  <c r="P81" i="1" s="1"/>
  <c r="L81" i="1"/>
  <c r="O81" i="1" s="1"/>
  <c r="K81" i="1"/>
  <c r="J81" i="1"/>
  <c r="N81" i="1" s="1"/>
  <c r="H81" i="1"/>
  <c r="G81" i="1"/>
  <c r="M80" i="1"/>
  <c r="P80" i="1" s="1"/>
  <c r="L80" i="1"/>
  <c r="K80" i="1"/>
  <c r="J80" i="1"/>
  <c r="O80" i="1" s="1"/>
  <c r="H80" i="1"/>
  <c r="G80" i="1"/>
  <c r="L79" i="1"/>
  <c r="O79" i="1" s="1"/>
  <c r="K79" i="1"/>
  <c r="J79" i="1"/>
  <c r="G79" i="1"/>
  <c r="M78" i="1"/>
  <c r="P78" i="1" s="1"/>
  <c r="L78" i="1"/>
  <c r="O78" i="1" s="1"/>
  <c r="K78" i="1"/>
  <c r="J78" i="1"/>
  <c r="H78" i="1"/>
  <c r="G78" i="1"/>
  <c r="M77" i="1"/>
  <c r="P77" i="1" s="1"/>
  <c r="L77" i="1"/>
  <c r="O77" i="1" s="1"/>
  <c r="K77" i="1"/>
  <c r="J77" i="1"/>
  <c r="N77" i="1" s="1"/>
  <c r="H77" i="1"/>
  <c r="G77" i="1"/>
  <c r="O76" i="1"/>
  <c r="M76" i="1"/>
  <c r="P76" i="1" s="1"/>
  <c r="L76" i="1"/>
  <c r="K76" i="1"/>
  <c r="J76" i="1"/>
  <c r="N76" i="1" s="1"/>
  <c r="H76" i="1"/>
  <c r="G76" i="1"/>
  <c r="L75" i="1"/>
  <c r="O75" i="1" s="1"/>
  <c r="K75" i="1"/>
  <c r="J75" i="1"/>
  <c r="G75" i="1"/>
  <c r="M74" i="1"/>
  <c r="P74" i="1" s="1"/>
  <c r="L74" i="1"/>
  <c r="O74" i="1" s="1"/>
  <c r="K74" i="1"/>
  <c r="J74" i="1"/>
  <c r="H74" i="1"/>
  <c r="G74" i="1"/>
  <c r="M73" i="1"/>
  <c r="P73" i="1" s="1"/>
  <c r="L73" i="1"/>
  <c r="O73" i="1" s="1"/>
  <c r="K73" i="1"/>
  <c r="J73" i="1"/>
  <c r="N73" i="1" s="1"/>
  <c r="H73" i="1"/>
  <c r="G73" i="1"/>
  <c r="O72" i="1"/>
  <c r="M72" i="1"/>
  <c r="P72" i="1" s="1"/>
  <c r="L72" i="1"/>
  <c r="K72" i="1"/>
  <c r="J72" i="1"/>
  <c r="N72" i="1" s="1"/>
  <c r="H72" i="1"/>
  <c r="G72" i="1"/>
  <c r="L71" i="1"/>
  <c r="O71" i="1" s="1"/>
  <c r="K71" i="1"/>
  <c r="J71" i="1"/>
  <c r="G71" i="1"/>
  <c r="M70" i="1"/>
  <c r="P70" i="1" s="1"/>
  <c r="L70" i="1"/>
  <c r="O70" i="1" s="1"/>
  <c r="K70" i="1"/>
  <c r="J70" i="1"/>
  <c r="H70" i="1"/>
  <c r="G70" i="1"/>
  <c r="M69" i="1"/>
  <c r="P69" i="1" s="1"/>
  <c r="L69" i="1"/>
  <c r="O69" i="1" s="1"/>
  <c r="K69" i="1"/>
  <c r="J69" i="1"/>
  <c r="N69" i="1" s="1"/>
  <c r="H69" i="1"/>
  <c r="G69" i="1"/>
  <c r="O68" i="1"/>
  <c r="M68" i="1"/>
  <c r="P68" i="1" s="1"/>
  <c r="L68" i="1"/>
  <c r="K68" i="1"/>
  <c r="J68" i="1"/>
  <c r="N68" i="1" s="1"/>
  <c r="H68" i="1"/>
  <c r="G68" i="1"/>
  <c r="L67" i="1"/>
  <c r="O67" i="1" s="1"/>
  <c r="K67" i="1"/>
  <c r="J67" i="1"/>
  <c r="G67" i="1"/>
  <c r="M66" i="1"/>
  <c r="P66" i="1" s="1"/>
  <c r="L66" i="1"/>
  <c r="K66" i="1"/>
  <c r="J66" i="1"/>
  <c r="H66" i="1"/>
  <c r="G66" i="1"/>
  <c r="J65" i="1"/>
  <c r="H65" i="1"/>
  <c r="G65" i="1"/>
  <c r="M64" i="1"/>
  <c r="L64" i="1"/>
  <c r="K64" i="1"/>
  <c r="J64" i="1"/>
  <c r="O64" i="1" s="1"/>
  <c r="H64" i="1"/>
  <c r="G64" i="1"/>
  <c r="O63" i="1"/>
  <c r="L63" i="1"/>
  <c r="K63" i="1"/>
  <c r="J63" i="1"/>
  <c r="G63" i="1"/>
  <c r="L62" i="1"/>
  <c r="O62" i="1" s="1"/>
  <c r="K62" i="1"/>
  <c r="J62" i="1"/>
  <c r="G62" i="1"/>
  <c r="M62" i="1" s="1"/>
  <c r="P62" i="1" s="1"/>
  <c r="M61" i="1"/>
  <c r="L61" i="1"/>
  <c r="K61" i="1"/>
  <c r="J61" i="1"/>
  <c r="N61" i="1" s="1"/>
  <c r="H61" i="1"/>
  <c r="G61" i="1"/>
  <c r="M60" i="1"/>
  <c r="L60" i="1"/>
  <c r="K60" i="1"/>
  <c r="J60" i="1"/>
  <c r="O60" i="1" s="1"/>
  <c r="H60" i="1"/>
  <c r="G60" i="1"/>
  <c r="O59" i="1"/>
  <c r="L59" i="1"/>
  <c r="K59" i="1"/>
  <c r="J59" i="1"/>
  <c r="G59" i="1"/>
  <c r="L58" i="1"/>
  <c r="K58" i="1"/>
  <c r="K57" i="1" s="1"/>
  <c r="J58" i="1"/>
  <c r="G58" i="1"/>
  <c r="M58" i="1" s="1"/>
  <c r="H57" i="1"/>
  <c r="G57" i="1"/>
  <c r="O56" i="1"/>
  <c r="M56" i="1"/>
  <c r="P56" i="1" s="1"/>
  <c r="L56" i="1"/>
  <c r="K56" i="1"/>
  <c r="J56" i="1"/>
  <c r="N56" i="1" s="1"/>
  <c r="H56" i="1"/>
  <c r="G56" i="1"/>
  <c r="L55" i="1"/>
  <c r="O55" i="1" s="1"/>
  <c r="K55" i="1"/>
  <c r="K52" i="1" s="1"/>
  <c r="J55" i="1"/>
  <c r="G55" i="1"/>
  <c r="M54" i="1"/>
  <c r="P54" i="1" s="1"/>
  <c r="L54" i="1"/>
  <c r="O54" i="1" s="1"/>
  <c r="K54" i="1"/>
  <c r="J54" i="1"/>
  <c r="H54" i="1"/>
  <c r="G54" i="1"/>
  <c r="M53" i="1"/>
  <c r="L53" i="1"/>
  <c r="O53" i="1" s="1"/>
  <c r="K53" i="1"/>
  <c r="J53" i="1"/>
  <c r="N53" i="1" s="1"/>
  <c r="H53" i="1"/>
  <c r="G53" i="1"/>
  <c r="J52" i="1"/>
  <c r="H52" i="1"/>
  <c r="G52" i="1"/>
  <c r="O51" i="1"/>
  <c r="L51" i="1"/>
  <c r="K51" i="1"/>
  <c r="J51" i="1"/>
  <c r="G51" i="1"/>
  <c r="L50" i="1"/>
  <c r="O50" i="1" s="1"/>
  <c r="K50" i="1"/>
  <c r="J50" i="1"/>
  <c r="G50" i="1"/>
  <c r="M50" i="1" s="1"/>
  <c r="P50" i="1" s="1"/>
  <c r="M49" i="1"/>
  <c r="L49" i="1"/>
  <c r="K49" i="1"/>
  <c r="J49" i="1"/>
  <c r="N49" i="1" s="1"/>
  <c r="H49" i="1"/>
  <c r="G49" i="1"/>
  <c r="M48" i="1"/>
  <c r="L48" i="1"/>
  <c r="K48" i="1"/>
  <c r="J48" i="1"/>
  <c r="O48" i="1" s="1"/>
  <c r="H48" i="1"/>
  <c r="G48" i="1"/>
  <c r="O47" i="1"/>
  <c r="L47" i="1"/>
  <c r="K47" i="1"/>
  <c r="J47" i="1"/>
  <c r="G47" i="1"/>
  <c r="L46" i="1"/>
  <c r="O46" i="1" s="1"/>
  <c r="K46" i="1"/>
  <c r="J46" i="1"/>
  <c r="G46" i="1"/>
  <c r="M46" i="1" s="1"/>
  <c r="P46" i="1" s="1"/>
  <c r="M45" i="1"/>
  <c r="L45" i="1"/>
  <c r="K45" i="1"/>
  <c r="J45" i="1"/>
  <c r="N45" i="1" s="1"/>
  <c r="H45" i="1"/>
  <c r="G45" i="1"/>
  <c r="M44" i="1"/>
  <c r="L44" i="1"/>
  <c r="K44" i="1"/>
  <c r="J44" i="1"/>
  <c r="O44" i="1" s="1"/>
  <c r="H44" i="1"/>
  <c r="G44" i="1"/>
  <c r="L43" i="1"/>
  <c r="K43" i="1"/>
  <c r="K38" i="1" s="1"/>
  <c r="J43" i="1"/>
  <c r="G43" i="1"/>
  <c r="O42" i="1"/>
  <c r="M42" i="1"/>
  <c r="P42" i="1" s="1"/>
  <c r="L42" i="1"/>
  <c r="K42" i="1"/>
  <c r="J42" i="1"/>
  <c r="H42" i="1"/>
  <c r="G42" i="1"/>
  <c r="M41" i="1"/>
  <c r="P41" i="1" s="1"/>
  <c r="L41" i="1"/>
  <c r="K41" i="1"/>
  <c r="J41" i="1"/>
  <c r="N41" i="1" s="1"/>
  <c r="H41" i="1"/>
  <c r="G41" i="1"/>
  <c r="M40" i="1"/>
  <c r="P40" i="1" s="1"/>
  <c r="L40" i="1"/>
  <c r="K40" i="1"/>
  <c r="J40" i="1"/>
  <c r="N40" i="1" s="1"/>
  <c r="H40" i="1"/>
  <c r="G40" i="1"/>
  <c r="O39" i="1"/>
  <c r="L39" i="1"/>
  <c r="K39" i="1"/>
  <c r="J39" i="1"/>
  <c r="G39" i="1"/>
  <c r="L38" i="1"/>
  <c r="L37" i="1"/>
  <c r="K37" i="1"/>
  <c r="J37" i="1"/>
  <c r="J34" i="1" s="1"/>
  <c r="G37" i="1"/>
  <c r="L36" i="1"/>
  <c r="O36" i="1" s="1"/>
  <c r="K36" i="1"/>
  <c r="J36" i="1"/>
  <c r="G36" i="1"/>
  <c r="M36" i="1" s="1"/>
  <c r="P36" i="1" s="1"/>
  <c r="L35" i="1"/>
  <c r="K35" i="1"/>
  <c r="J35" i="1"/>
  <c r="G35" i="1"/>
  <c r="M35" i="1" s="1"/>
  <c r="K34" i="1"/>
  <c r="H34" i="1"/>
  <c r="G34" i="1"/>
  <c r="G33" i="1"/>
  <c r="H33" i="1" s="1"/>
  <c r="P32" i="1"/>
  <c r="O32" i="1"/>
  <c r="M32" i="1"/>
  <c r="L32" i="1"/>
  <c r="K32" i="1"/>
  <c r="K31" i="1" s="1"/>
  <c r="J32" i="1"/>
  <c r="N32" i="1" s="1"/>
  <c r="H32" i="1"/>
  <c r="G32" i="1"/>
  <c r="N31" i="1"/>
  <c r="M31" i="1"/>
  <c r="L31" i="1"/>
  <c r="J31" i="1"/>
  <c r="P31" i="1" s="1"/>
  <c r="H31" i="1"/>
  <c r="G31" i="1"/>
  <c r="M30" i="1"/>
  <c r="L30" i="1"/>
  <c r="K30" i="1"/>
  <c r="J30" i="1"/>
  <c r="N30" i="1" s="1"/>
  <c r="N29" i="1" s="1"/>
  <c r="H30" i="1"/>
  <c r="G30" i="1"/>
  <c r="L29" i="1"/>
  <c r="K29" i="1"/>
  <c r="J29" i="1"/>
  <c r="O29" i="1" s="1"/>
  <c r="O28" i="1"/>
  <c r="M28" i="1"/>
  <c r="L28" i="1"/>
  <c r="K28" i="1"/>
  <c r="J28" i="1"/>
  <c r="N28" i="1" s="1"/>
  <c r="N27" i="1" s="1"/>
  <c r="H28" i="1"/>
  <c r="G28" i="1"/>
  <c r="L27" i="1"/>
  <c r="L26" i="1" s="1"/>
  <c r="K27" i="1"/>
  <c r="K26" i="1" s="1"/>
  <c r="J27" i="1"/>
  <c r="J26" i="1" s="1"/>
  <c r="H26" i="1"/>
  <c r="G26" i="1"/>
  <c r="L25" i="1"/>
  <c r="O25" i="1" s="1"/>
  <c r="K25" i="1"/>
  <c r="J25" i="1"/>
  <c r="G25" i="1"/>
  <c r="L24" i="1"/>
  <c r="O24" i="1" s="1"/>
  <c r="K24" i="1"/>
  <c r="J24" i="1"/>
  <c r="G24" i="1"/>
  <c r="M24" i="1" s="1"/>
  <c r="P24" i="1" s="1"/>
  <c r="L23" i="1"/>
  <c r="O23" i="1" s="1"/>
  <c r="K23" i="1"/>
  <c r="J23" i="1"/>
  <c r="G23" i="1"/>
  <c r="M23" i="1" s="1"/>
  <c r="P23" i="1" s="1"/>
  <c r="O22" i="1"/>
  <c r="M22" i="1"/>
  <c r="L22" i="1"/>
  <c r="K22" i="1"/>
  <c r="J22" i="1"/>
  <c r="N22" i="1" s="1"/>
  <c r="H22" i="1"/>
  <c r="G22" i="1"/>
  <c r="L21" i="1"/>
  <c r="O21" i="1" s="1"/>
  <c r="K21" i="1"/>
  <c r="J21" i="1"/>
  <c r="G21" i="1"/>
  <c r="O20" i="1"/>
  <c r="L20" i="1"/>
  <c r="K20" i="1"/>
  <c r="J20" i="1"/>
  <c r="G20" i="1"/>
  <c r="M20" i="1" s="1"/>
  <c r="P20" i="1" s="1"/>
  <c r="L19" i="1"/>
  <c r="K19" i="1"/>
  <c r="J19" i="1"/>
  <c r="G19" i="1"/>
  <c r="M19" i="1" s="1"/>
  <c r="P19" i="1" s="1"/>
  <c r="M18" i="1"/>
  <c r="L18" i="1"/>
  <c r="K18" i="1"/>
  <c r="J18" i="1"/>
  <c r="J16" i="1" s="1"/>
  <c r="H18" i="1"/>
  <c r="G18" i="1"/>
  <c r="O17" i="1"/>
  <c r="L17" i="1"/>
  <c r="K17" i="1"/>
  <c r="K16" i="1" s="1"/>
  <c r="J17" i="1"/>
  <c r="N17" i="1" s="1"/>
  <c r="G17" i="1"/>
  <c r="M17" i="1" s="1"/>
  <c r="L16" i="1"/>
  <c r="O16" i="1" s="1"/>
  <c r="G16" i="1"/>
  <c r="H16" i="1" s="1"/>
  <c r="M15" i="1"/>
  <c r="P15" i="1" s="1"/>
  <c r="L15" i="1"/>
  <c r="K15" i="1"/>
  <c r="J15" i="1"/>
  <c r="O15" i="1" s="1"/>
  <c r="H15" i="1"/>
  <c r="G15" i="1"/>
  <c r="L14" i="1"/>
  <c r="K14" i="1"/>
  <c r="J14" i="1"/>
  <c r="G14" i="1"/>
  <c r="H14" i="1" s="1"/>
  <c r="O13" i="1"/>
  <c r="L13" i="1"/>
  <c r="K13" i="1"/>
  <c r="K12" i="1" s="1"/>
  <c r="J13" i="1"/>
  <c r="G13" i="1"/>
  <c r="M13" i="1" s="1"/>
  <c r="L12" i="1"/>
  <c r="O12" i="1" s="1"/>
  <c r="J12" i="1"/>
  <c r="J11" i="1"/>
  <c r="F11" i="1"/>
  <c r="L11" i="1" s="1"/>
  <c r="O11" i="1" s="1"/>
  <c r="J10" i="1"/>
  <c r="F10" i="1"/>
  <c r="L10" i="1" s="1"/>
  <c r="E10" i="1"/>
  <c r="E11" i="1" s="1"/>
  <c r="M9" i="1"/>
  <c r="P9" i="1" s="1"/>
  <c r="L9" i="1"/>
  <c r="K9" i="1"/>
  <c r="J9" i="1"/>
  <c r="O9" i="1" s="1"/>
  <c r="H9" i="1"/>
  <c r="G9" i="1"/>
  <c r="J8" i="1"/>
  <c r="J7" i="1" s="1"/>
  <c r="P58" i="1" l="1"/>
  <c r="O38" i="1"/>
  <c r="M12" i="1"/>
  <c r="P12" i="1" s="1"/>
  <c r="P13" i="1"/>
  <c r="O26" i="1"/>
  <c r="N35" i="1"/>
  <c r="N52" i="1"/>
  <c r="L8" i="1"/>
  <c r="O10" i="1"/>
  <c r="N21" i="1"/>
  <c r="P106" i="1"/>
  <c r="M105" i="1"/>
  <c r="P35" i="1"/>
  <c r="G11" i="1"/>
  <c r="K11" i="1"/>
  <c r="N13" i="1"/>
  <c r="P17" i="1"/>
  <c r="N19" i="1"/>
  <c r="N23" i="1"/>
  <c r="P30" i="1"/>
  <c r="M29" i="1"/>
  <c r="P29" i="1" s="1"/>
  <c r="O35" i="1"/>
  <c r="L34" i="1"/>
  <c r="M39" i="1"/>
  <c r="H39" i="1"/>
  <c r="O43" i="1"/>
  <c r="M51" i="1"/>
  <c r="P51" i="1" s="1"/>
  <c r="H51" i="1"/>
  <c r="M63" i="1"/>
  <c r="P63" i="1" s="1"/>
  <c r="H63" i="1"/>
  <c r="N64" i="1"/>
  <c r="M115" i="1"/>
  <c r="H115" i="1"/>
  <c r="N122" i="1"/>
  <c r="M126" i="1"/>
  <c r="P126" i="1" s="1"/>
  <c r="H126" i="1"/>
  <c r="N128" i="1"/>
  <c r="O132" i="1"/>
  <c r="J129" i="1"/>
  <c r="N162" i="1"/>
  <c r="N161" i="1" s="1"/>
  <c r="J179" i="1"/>
  <c r="O180" i="1"/>
  <c r="O213" i="1"/>
  <c r="L209" i="1"/>
  <c r="O209" i="1" s="1"/>
  <c r="N218" i="1"/>
  <c r="N230" i="1"/>
  <c r="N247" i="1"/>
  <c r="J250" i="1"/>
  <c r="O14" i="1"/>
  <c r="N15" i="1"/>
  <c r="O18" i="1"/>
  <c r="H35" i="1"/>
  <c r="H36" i="1"/>
  <c r="O37" i="1"/>
  <c r="M21" i="1"/>
  <c r="P21" i="1" s="1"/>
  <c r="H21" i="1"/>
  <c r="P22" i="1"/>
  <c r="H23" i="1"/>
  <c r="H24" i="1"/>
  <c r="P28" i="1"/>
  <c r="M27" i="1"/>
  <c r="O30" i="1"/>
  <c r="O31" i="1"/>
  <c r="N36" i="1"/>
  <c r="O40" i="1"/>
  <c r="O45" i="1"/>
  <c r="H46" i="1"/>
  <c r="O49" i="1"/>
  <c r="H50" i="1"/>
  <c r="M55" i="1"/>
  <c r="P55" i="1" s="1"/>
  <c r="H55" i="1"/>
  <c r="J57" i="1"/>
  <c r="H58" i="1"/>
  <c r="O61" i="1"/>
  <c r="H62" i="1"/>
  <c r="K65" i="1"/>
  <c r="K33" i="1" s="1"/>
  <c r="M67" i="1"/>
  <c r="P67" i="1" s="1"/>
  <c r="H67" i="1"/>
  <c r="M71" i="1"/>
  <c r="P71" i="1" s="1"/>
  <c r="H71" i="1"/>
  <c r="M75" i="1"/>
  <c r="P75" i="1" s="1"/>
  <c r="H75" i="1"/>
  <c r="M79" i="1"/>
  <c r="P79" i="1" s="1"/>
  <c r="H79" i="1"/>
  <c r="N80" i="1"/>
  <c r="M83" i="1"/>
  <c r="P83" i="1" s="1"/>
  <c r="H83" i="1"/>
  <c r="N84" i="1"/>
  <c r="M87" i="1"/>
  <c r="P87" i="1" s="1"/>
  <c r="H87" i="1"/>
  <c r="N88" i="1"/>
  <c r="M91" i="1"/>
  <c r="P91" i="1" s="1"/>
  <c r="H91" i="1"/>
  <c r="N92" i="1"/>
  <c r="M95" i="1"/>
  <c r="P95" i="1" s="1"/>
  <c r="H95" i="1"/>
  <c r="N96" i="1"/>
  <c r="M99" i="1"/>
  <c r="P99" i="1" s="1"/>
  <c r="H99" i="1"/>
  <c r="J100" i="1"/>
  <c r="K101" i="1"/>
  <c r="K100" i="1" s="1"/>
  <c r="M103" i="1"/>
  <c r="P103" i="1" s="1"/>
  <c r="H103" i="1"/>
  <c r="N104" i="1"/>
  <c r="H106" i="1"/>
  <c r="L107" i="1"/>
  <c r="O107" i="1" s="1"/>
  <c r="N110" i="1"/>
  <c r="N111" i="1"/>
  <c r="N112" i="1"/>
  <c r="N127" i="1"/>
  <c r="N131" i="1"/>
  <c r="N137" i="1"/>
  <c r="M138" i="1"/>
  <c r="P138" i="1" s="1"/>
  <c r="H138" i="1"/>
  <c r="K140" i="1"/>
  <c r="K134" i="1" s="1"/>
  <c r="N143" i="1"/>
  <c r="L144" i="1"/>
  <c r="K144" i="1"/>
  <c r="N147" i="1"/>
  <c r="M148" i="1"/>
  <c r="P148" i="1" s="1"/>
  <c r="H148" i="1"/>
  <c r="N150" i="1"/>
  <c r="L152" i="1"/>
  <c r="O152" i="1" s="1"/>
  <c r="K152" i="1"/>
  <c r="N155" i="1"/>
  <c r="M156" i="1"/>
  <c r="P156" i="1" s="1"/>
  <c r="H156" i="1"/>
  <c r="N158" i="1"/>
  <c r="O162" i="1"/>
  <c r="L161" i="1"/>
  <c r="O161" i="1" s="1"/>
  <c r="N165" i="1"/>
  <c r="M166" i="1"/>
  <c r="P166" i="1" s="1"/>
  <c r="H166" i="1"/>
  <c r="N169" i="1"/>
  <c r="M170" i="1"/>
  <c r="P170" i="1" s="1"/>
  <c r="H170" i="1"/>
  <c r="N172" i="1"/>
  <c r="N174" i="1"/>
  <c r="N177" i="1"/>
  <c r="M178" i="1"/>
  <c r="P178" i="1" s="1"/>
  <c r="H178" i="1"/>
  <c r="O182" i="1"/>
  <c r="L179" i="1"/>
  <c r="O179" i="1" s="1"/>
  <c r="N185" i="1"/>
  <c r="M186" i="1"/>
  <c r="P186" i="1" s="1"/>
  <c r="H186" i="1"/>
  <c r="K187" i="1"/>
  <c r="N190" i="1"/>
  <c r="M191" i="1"/>
  <c r="P191" i="1" s="1"/>
  <c r="H191" i="1"/>
  <c r="N193" i="1"/>
  <c r="J196" i="1"/>
  <c r="O198" i="1"/>
  <c r="N198" i="1"/>
  <c r="N203" i="1"/>
  <c r="M204" i="1"/>
  <c r="P204" i="1" s="1"/>
  <c r="H204" i="1"/>
  <c r="P207" i="1"/>
  <c r="J214" i="1"/>
  <c r="N217" i="1"/>
  <c r="N227" i="1"/>
  <c r="J225" i="1"/>
  <c r="N243" i="1"/>
  <c r="N18" i="1"/>
  <c r="N20" i="1"/>
  <c r="M37" i="1"/>
  <c r="H37" i="1"/>
  <c r="N44" i="1"/>
  <c r="M47" i="1"/>
  <c r="P47" i="1" s="1"/>
  <c r="H47" i="1"/>
  <c r="N48" i="1"/>
  <c r="M59" i="1"/>
  <c r="P59" i="1" s="1"/>
  <c r="H59" i="1"/>
  <c r="N60" i="1"/>
  <c r="M130" i="1"/>
  <c r="H130" i="1"/>
  <c r="N132" i="1"/>
  <c r="M142" i="1"/>
  <c r="H142" i="1"/>
  <c r="P145" i="1"/>
  <c r="M144" i="1"/>
  <c r="P153" i="1"/>
  <c r="M152" i="1"/>
  <c r="P152" i="1" s="1"/>
  <c r="N180" i="1"/>
  <c r="O200" i="1"/>
  <c r="L196" i="1"/>
  <c r="J265" i="1"/>
  <c r="N267" i="1"/>
  <c r="N9" i="1"/>
  <c r="K10" i="1"/>
  <c r="K8" i="1" s="1"/>
  <c r="K7" i="1" s="1"/>
  <c r="M25" i="1"/>
  <c r="H25" i="1"/>
  <c r="J38" i="1"/>
  <c r="J33" i="1" s="1"/>
  <c r="N42" i="1"/>
  <c r="N47" i="1"/>
  <c r="P53" i="1"/>
  <c r="M52" i="1"/>
  <c r="P52" i="1" s="1"/>
  <c r="N54" i="1"/>
  <c r="O58" i="1"/>
  <c r="L57" i="1"/>
  <c r="N59" i="1"/>
  <c r="N63" i="1"/>
  <c r="N66" i="1"/>
  <c r="N70" i="1"/>
  <c r="N74" i="1"/>
  <c r="N78" i="1"/>
  <c r="N82" i="1"/>
  <c r="N86" i="1"/>
  <c r="N90" i="1"/>
  <c r="N94" i="1"/>
  <c r="N98" i="1"/>
  <c r="M101" i="1"/>
  <c r="N102" i="1"/>
  <c r="O106" i="1"/>
  <c r="L105" i="1"/>
  <c r="O105" i="1" s="1"/>
  <c r="H110" i="1"/>
  <c r="O114" i="1"/>
  <c r="P117" i="1"/>
  <c r="M116" i="1"/>
  <c r="P116" i="1" s="1"/>
  <c r="N118" i="1"/>
  <c r="J119" i="1"/>
  <c r="O119" i="1" s="1"/>
  <c r="N120" i="1"/>
  <c r="M123" i="1"/>
  <c r="P123" i="1" s="1"/>
  <c r="H123" i="1"/>
  <c r="N124" i="1"/>
  <c r="O138" i="1"/>
  <c r="L135" i="1"/>
  <c r="N145" i="1"/>
  <c r="N151" i="1"/>
  <c r="N153" i="1"/>
  <c r="N159" i="1"/>
  <c r="M160" i="1"/>
  <c r="P160" i="1" s="1"/>
  <c r="H160" i="1"/>
  <c r="N163" i="1"/>
  <c r="P169" i="1"/>
  <c r="M168" i="1"/>
  <c r="P168" i="1" s="1"/>
  <c r="N173" i="1"/>
  <c r="M174" i="1"/>
  <c r="P174" i="1" s="1"/>
  <c r="H174" i="1"/>
  <c r="O178" i="1"/>
  <c r="L175" i="1"/>
  <c r="O175" i="1" s="1"/>
  <c r="N183" i="1"/>
  <c r="N188" i="1"/>
  <c r="N194" i="1"/>
  <c r="K195" i="1"/>
  <c r="N199" i="1"/>
  <c r="M200" i="1"/>
  <c r="P200" i="1" s="1"/>
  <c r="H200" i="1"/>
  <c r="O204" i="1"/>
  <c r="L201" i="1"/>
  <c r="N239" i="1"/>
  <c r="K238" i="1"/>
  <c r="N289" i="1"/>
  <c r="N311" i="1"/>
  <c r="G10" i="1"/>
  <c r="H13" i="1"/>
  <c r="H17" i="1"/>
  <c r="O19" i="1"/>
  <c r="M14" i="1"/>
  <c r="P14" i="1" s="1"/>
  <c r="P18" i="1"/>
  <c r="H19" i="1"/>
  <c r="H20" i="1"/>
  <c r="N24" i="1"/>
  <c r="O27" i="1"/>
  <c r="O41" i="1"/>
  <c r="M43" i="1"/>
  <c r="P43" i="1" s="1"/>
  <c r="H43" i="1"/>
  <c r="P44" i="1"/>
  <c r="P45" i="1"/>
  <c r="N46" i="1"/>
  <c r="P48" i="1"/>
  <c r="P49" i="1"/>
  <c r="N50" i="1"/>
  <c r="N55" i="1"/>
  <c r="N58" i="1"/>
  <c r="P60" i="1"/>
  <c r="P61" i="1"/>
  <c r="N62" i="1"/>
  <c r="P64" i="1"/>
  <c r="O66" i="1"/>
  <c r="L65" i="1"/>
  <c r="O65" i="1" s="1"/>
  <c r="N71" i="1"/>
  <c r="N79" i="1"/>
  <c r="N83" i="1"/>
  <c r="N91" i="1"/>
  <c r="N95" i="1"/>
  <c r="N99" i="1"/>
  <c r="O102" i="1"/>
  <c r="L101" i="1"/>
  <c r="N103" i="1"/>
  <c r="N106" i="1"/>
  <c r="N108" i="1"/>
  <c r="O112" i="1"/>
  <c r="O121" i="1"/>
  <c r="H122" i="1"/>
  <c r="P128" i="1"/>
  <c r="O130" i="1"/>
  <c r="L129" i="1"/>
  <c r="P132" i="1"/>
  <c r="N133" i="1"/>
  <c r="J135" i="1"/>
  <c r="O136" i="1"/>
  <c r="N136" i="1"/>
  <c r="N138" i="1"/>
  <c r="O142" i="1"/>
  <c r="L141" i="1"/>
  <c r="N146" i="1"/>
  <c r="N148" i="1"/>
  <c r="N154" i="1"/>
  <c r="M162" i="1"/>
  <c r="H162" i="1"/>
  <c r="O164" i="1"/>
  <c r="J161" i="1"/>
  <c r="N164" i="1"/>
  <c r="N166" i="1"/>
  <c r="N170" i="1"/>
  <c r="J175" i="1"/>
  <c r="O176" i="1"/>
  <c r="N176" i="1"/>
  <c r="N178" i="1"/>
  <c r="P180" i="1"/>
  <c r="N181" i="1"/>
  <c r="M182" i="1"/>
  <c r="P182" i="1" s="1"/>
  <c r="H182" i="1"/>
  <c r="N184" i="1"/>
  <c r="M187" i="1"/>
  <c r="L187" i="1"/>
  <c r="O189" i="1"/>
  <c r="J187" i="1"/>
  <c r="N189" i="1"/>
  <c r="N191" i="1"/>
  <c r="M196" i="1"/>
  <c r="P197" i="1"/>
  <c r="J201" i="1"/>
  <c r="O202" i="1"/>
  <c r="N202" i="1"/>
  <c r="N207" i="1"/>
  <c r="M208" i="1"/>
  <c r="P208" i="1" s="1"/>
  <c r="H208" i="1"/>
  <c r="N219" i="1"/>
  <c r="O221" i="1"/>
  <c r="L220" i="1"/>
  <c r="O220" i="1" s="1"/>
  <c r="M223" i="1"/>
  <c r="P223" i="1" s="1"/>
  <c r="H223" i="1"/>
  <c r="M224" i="1"/>
  <c r="P224" i="1" s="1"/>
  <c r="H224" i="1"/>
  <c r="P226" i="1"/>
  <c r="N231" i="1"/>
  <c r="O233" i="1"/>
  <c r="L232" i="1"/>
  <c r="M235" i="1"/>
  <c r="P235" i="1" s="1"/>
  <c r="H235" i="1"/>
  <c r="M236" i="1"/>
  <c r="P236" i="1" s="1"/>
  <c r="H236" i="1"/>
  <c r="M237" i="1"/>
  <c r="H237" i="1"/>
  <c r="M247" i="1"/>
  <c r="P247" i="1" s="1"/>
  <c r="H247" i="1"/>
  <c r="M248" i="1"/>
  <c r="P248" i="1" s="1"/>
  <c r="H248" i="1"/>
  <c r="M249" i="1"/>
  <c r="H249" i="1"/>
  <c r="M253" i="1"/>
  <c r="H253" i="1"/>
  <c r="N285" i="1"/>
  <c r="N292" i="1"/>
  <c r="M213" i="1"/>
  <c r="H213" i="1"/>
  <c r="N215" i="1"/>
  <c r="N216" i="1"/>
  <c r="M221" i="1"/>
  <c r="H221" i="1"/>
  <c r="N226" i="1"/>
  <c r="N228" i="1"/>
  <c r="M233" i="1"/>
  <c r="H233" i="1"/>
  <c r="O243" i="1"/>
  <c r="M245" i="1"/>
  <c r="H245" i="1"/>
  <c r="N255" i="1"/>
  <c r="M257" i="1"/>
  <c r="P257" i="1" s="1"/>
  <c r="H257" i="1"/>
  <c r="N259" i="1"/>
  <c r="M261" i="1"/>
  <c r="P261" i="1" s="1"/>
  <c r="H261" i="1"/>
  <c r="N263" i="1"/>
  <c r="N299" i="1"/>
  <c r="N303" i="1"/>
  <c r="N310" i="1"/>
  <c r="O333" i="1"/>
  <c r="L332" i="1"/>
  <c r="L52" i="1"/>
  <c r="O52" i="1" s="1"/>
  <c r="M107" i="1"/>
  <c r="P107" i="1" s="1"/>
  <c r="M111" i="1"/>
  <c r="P111" i="1" s="1"/>
  <c r="J114" i="1"/>
  <c r="L116" i="1"/>
  <c r="O116" i="1" s="1"/>
  <c r="M119" i="1"/>
  <c r="P119" i="1" s="1"/>
  <c r="H127" i="1"/>
  <c r="H131" i="1"/>
  <c r="M135" i="1"/>
  <c r="H139" i="1"/>
  <c r="H143" i="1"/>
  <c r="J144" i="1"/>
  <c r="H145" i="1"/>
  <c r="H149" i="1"/>
  <c r="J152" i="1"/>
  <c r="H153" i="1"/>
  <c r="H157" i="1"/>
  <c r="H163" i="1"/>
  <c r="H167" i="1"/>
  <c r="L168" i="1"/>
  <c r="O168" i="1" s="1"/>
  <c r="H171" i="1"/>
  <c r="M175" i="1"/>
  <c r="P175" i="1" s="1"/>
  <c r="H183" i="1"/>
  <c r="H188" i="1"/>
  <c r="H192" i="1"/>
  <c r="H205" i="1"/>
  <c r="L206" i="1"/>
  <c r="O206" i="1" s="1"/>
  <c r="P210" i="1"/>
  <c r="M209" i="1"/>
  <c r="P209" i="1" s="1"/>
  <c r="H211" i="1"/>
  <c r="H212" i="1"/>
  <c r="O219" i="1"/>
  <c r="O231" i="1"/>
  <c r="J232" i="1"/>
  <c r="N236" i="1"/>
  <c r="O239" i="1"/>
  <c r="L238" i="1"/>
  <c r="O238" i="1" s="1"/>
  <c r="M241" i="1"/>
  <c r="H241" i="1"/>
  <c r="P242" i="1"/>
  <c r="H243" i="1"/>
  <c r="H244" i="1"/>
  <c r="O251" i="1"/>
  <c r="L250" i="1"/>
  <c r="O250" i="1" s="1"/>
  <c r="N261" i="1"/>
  <c r="O265" i="1"/>
  <c r="O267" i="1"/>
  <c r="N268" i="1"/>
  <c r="O271" i="1"/>
  <c r="N272" i="1"/>
  <c r="O275" i="1"/>
  <c r="N276" i="1"/>
  <c r="O279" i="1"/>
  <c r="N280" i="1"/>
  <c r="O283" i="1"/>
  <c r="N284" i="1"/>
  <c r="O287" i="1"/>
  <c r="N288" i="1"/>
  <c r="O291" i="1"/>
  <c r="M296" i="1"/>
  <c r="P296" i="1" s="1"/>
  <c r="H296" i="1"/>
  <c r="M297" i="1"/>
  <c r="P297" i="1" s="1"/>
  <c r="H297" i="1"/>
  <c r="M298" i="1"/>
  <c r="H298" i="1"/>
  <c r="P304" i="1"/>
  <c r="J322" i="1"/>
  <c r="O323" i="1"/>
  <c r="N323" i="1"/>
  <c r="N325" i="1"/>
  <c r="N212" i="1"/>
  <c r="O215" i="1"/>
  <c r="L214" i="1"/>
  <c r="M217" i="1"/>
  <c r="P217" i="1" s="1"/>
  <c r="H217" i="1"/>
  <c r="P218" i="1"/>
  <c r="O227" i="1"/>
  <c r="M229" i="1"/>
  <c r="P229" i="1" s="1"/>
  <c r="H229" i="1"/>
  <c r="P230" i="1"/>
  <c r="N244" i="1"/>
  <c r="M251" i="1"/>
  <c r="H251" i="1"/>
  <c r="P267" i="1"/>
  <c r="M269" i="1"/>
  <c r="P269" i="1" s="1"/>
  <c r="H269" i="1"/>
  <c r="P271" i="1"/>
  <c r="M273" i="1"/>
  <c r="P273" i="1" s="1"/>
  <c r="H273" i="1"/>
  <c r="P275" i="1"/>
  <c r="M277" i="1"/>
  <c r="P277" i="1" s="1"/>
  <c r="H277" i="1"/>
  <c r="P279" i="1"/>
  <c r="M281" i="1"/>
  <c r="P281" i="1" s="1"/>
  <c r="H281" i="1"/>
  <c r="P283" i="1"/>
  <c r="M285" i="1"/>
  <c r="P285" i="1" s="1"/>
  <c r="H285" i="1"/>
  <c r="P287" i="1"/>
  <c r="M289" i="1"/>
  <c r="P289" i="1" s="1"/>
  <c r="H289" i="1"/>
  <c r="P291" i="1"/>
  <c r="L293" i="1"/>
  <c r="O294" i="1"/>
  <c r="N302" i="1"/>
  <c r="M313" i="1"/>
  <c r="P313" i="1" s="1"/>
  <c r="H313" i="1"/>
  <c r="M337" i="1"/>
  <c r="P337" i="1" s="1"/>
  <c r="H337" i="1"/>
  <c r="N339" i="1"/>
  <c r="M345" i="1"/>
  <c r="P345" i="1" s="1"/>
  <c r="H345" i="1"/>
  <c r="N347" i="1"/>
  <c r="M365" i="1"/>
  <c r="P365" i="1" s="1"/>
  <c r="H365" i="1"/>
  <c r="N367" i="1"/>
  <c r="O292" i="1"/>
  <c r="J293" i="1"/>
  <c r="N295" i="1"/>
  <c r="O304" i="1"/>
  <c r="N306" i="1"/>
  <c r="N307" i="1"/>
  <c r="M309" i="1"/>
  <c r="P309" i="1" s="1"/>
  <c r="H309" i="1"/>
  <c r="N314" i="1"/>
  <c r="N315" i="1"/>
  <c r="M329" i="1"/>
  <c r="P329" i="1" s="1"/>
  <c r="H329" i="1"/>
  <c r="P352" i="1"/>
  <c r="M357" i="1"/>
  <c r="P357" i="1" s="1"/>
  <c r="H357" i="1"/>
  <c r="N359" i="1"/>
  <c r="N361" i="1"/>
  <c r="M373" i="1"/>
  <c r="P373" i="1" s="1"/>
  <c r="H373" i="1"/>
  <c r="N375" i="1"/>
  <c r="N377" i="1"/>
  <c r="M381" i="1"/>
  <c r="H381" i="1"/>
  <c r="P384" i="1"/>
  <c r="M383" i="1"/>
  <c r="P383" i="1" s="1"/>
  <c r="P386" i="1"/>
  <c r="M385" i="1"/>
  <c r="M389" i="1"/>
  <c r="H389" i="1"/>
  <c r="N391" i="1"/>
  <c r="M506" i="1"/>
  <c r="P506" i="1" s="1"/>
  <c r="H506" i="1"/>
  <c r="H255" i="1"/>
  <c r="H259" i="1"/>
  <c r="H263" i="1"/>
  <c r="H267" i="1"/>
  <c r="H271" i="1"/>
  <c r="H275" i="1"/>
  <c r="H279" i="1"/>
  <c r="H283" i="1"/>
  <c r="H287" i="1"/>
  <c r="H291" i="1"/>
  <c r="H292" i="1"/>
  <c r="M302" i="1"/>
  <c r="P302" i="1" s="1"/>
  <c r="H302" i="1"/>
  <c r="P303" i="1"/>
  <c r="H304" i="1"/>
  <c r="H305" i="1"/>
  <c r="N309" i="1"/>
  <c r="P311" i="1"/>
  <c r="N312" i="1"/>
  <c r="N318" i="1"/>
  <c r="P323" i="1"/>
  <c r="N324" i="1"/>
  <c r="M325" i="1"/>
  <c r="P325" i="1" s="1"/>
  <c r="H325" i="1"/>
  <c r="N327" i="1"/>
  <c r="N329" i="1"/>
  <c r="K332" i="1"/>
  <c r="K321" i="1" s="1"/>
  <c r="N334" i="1"/>
  <c r="P339" i="1"/>
  <c r="N340" i="1"/>
  <c r="M341" i="1"/>
  <c r="P341" i="1" s="1"/>
  <c r="H341" i="1"/>
  <c r="P347" i="1"/>
  <c r="N348" i="1"/>
  <c r="M349" i="1"/>
  <c r="P349" i="1" s="1"/>
  <c r="H349" i="1"/>
  <c r="J351" i="1"/>
  <c r="N352" i="1"/>
  <c r="M353" i="1"/>
  <c r="P353" i="1" s="1"/>
  <c r="H353" i="1"/>
  <c r="N355" i="1"/>
  <c r="N357" i="1"/>
  <c r="N362" i="1"/>
  <c r="P367" i="1"/>
  <c r="N368" i="1"/>
  <c r="M369" i="1"/>
  <c r="P369" i="1" s="1"/>
  <c r="H369" i="1"/>
  <c r="N371" i="1"/>
  <c r="N378" i="1"/>
  <c r="N384" i="1"/>
  <c r="N386" i="1"/>
  <c r="N395" i="1"/>
  <c r="K394" i="1"/>
  <c r="O406" i="1"/>
  <c r="J405" i="1"/>
  <c r="N406" i="1"/>
  <c r="O444" i="1"/>
  <c r="L443" i="1"/>
  <c r="O443" i="1" s="1"/>
  <c r="O455" i="1"/>
  <c r="L454" i="1"/>
  <c r="N473" i="1"/>
  <c r="N382" i="1"/>
  <c r="O385" i="1"/>
  <c r="N402" i="1"/>
  <c r="M408" i="1"/>
  <c r="P408" i="1" s="1"/>
  <c r="H408" i="1"/>
  <c r="M495" i="1"/>
  <c r="H495" i="1"/>
  <c r="M294" i="1"/>
  <c r="H294" i="1"/>
  <c r="P295" i="1"/>
  <c r="N301" i="1"/>
  <c r="P307" i="1"/>
  <c r="N308" i="1"/>
  <c r="P315" i="1"/>
  <c r="N316" i="1"/>
  <c r="M317" i="1"/>
  <c r="P317" i="1" s="1"/>
  <c r="H317" i="1"/>
  <c r="N319" i="1"/>
  <c r="N326" i="1"/>
  <c r="J330" i="1"/>
  <c r="O331" i="1"/>
  <c r="N331" i="1"/>
  <c r="M333" i="1"/>
  <c r="H333" i="1"/>
  <c r="N335" i="1"/>
  <c r="N337" i="1"/>
  <c r="J342" i="1"/>
  <c r="O343" i="1"/>
  <c r="N343" i="1"/>
  <c r="N345" i="1"/>
  <c r="N350" i="1"/>
  <c r="K351" i="1"/>
  <c r="N354" i="1"/>
  <c r="P359" i="1"/>
  <c r="N360" i="1"/>
  <c r="M361" i="1"/>
  <c r="P361" i="1" s="1"/>
  <c r="H361" i="1"/>
  <c r="N363" i="1"/>
  <c r="N370" i="1"/>
  <c r="P375" i="1"/>
  <c r="N376" i="1"/>
  <c r="M377" i="1"/>
  <c r="P377" i="1" s="1"/>
  <c r="H377" i="1"/>
  <c r="O381" i="1"/>
  <c r="L380" i="1"/>
  <c r="P388" i="1"/>
  <c r="M391" i="1"/>
  <c r="P391" i="1" s="1"/>
  <c r="H391" i="1"/>
  <c r="M392" i="1"/>
  <c r="P392" i="1" s="1"/>
  <c r="H392" i="1"/>
  <c r="M393" i="1"/>
  <c r="H393" i="1"/>
  <c r="N399" i="1"/>
  <c r="N401" i="1"/>
  <c r="O447" i="1"/>
  <c r="J446" i="1"/>
  <c r="N447" i="1"/>
  <c r="L322" i="1"/>
  <c r="J332" i="1"/>
  <c r="L342" i="1"/>
  <c r="O342" i="1" s="1"/>
  <c r="J380" i="1"/>
  <c r="O407" i="1"/>
  <c r="L405" i="1"/>
  <c r="N408" i="1"/>
  <c r="O412" i="1"/>
  <c r="L411" i="1"/>
  <c r="O416" i="1"/>
  <c r="L415" i="1"/>
  <c r="N422" i="1"/>
  <c r="N426" i="1"/>
  <c r="O439" i="1"/>
  <c r="J438" i="1"/>
  <c r="N439" i="1"/>
  <c r="M444" i="1"/>
  <c r="H444" i="1"/>
  <c r="M449" i="1"/>
  <c r="P449" i="1" s="1"/>
  <c r="H449" i="1"/>
  <c r="N507" i="1"/>
  <c r="H306" i="1"/>
  <c r="H310" i="1"/>
  <c r="H314" i="1"/>
  <c r="H318" i="1"/>
  <c r="M322" i="1"/>
  <c r="H326" i="1"/>
  <c r="M330" i="1"/>
  <c r="P330" i="1" s="1"/>
  <c r="H334" i="1"/>
  <c r="H338" i="1"/>
  <c r="H346" i="1"/>
  <c r="H350" i="1"/>
  <c r="L351" i="1"/>
  <c r="O351" i="1" s="1"/>
  <c r="H354" i="1"/>
  <c r="H358" i="1"/>
  <c r="H362" i="1"/>
  <c r="H366" i="1"/>
  <c r="H370" i="1"/>
  <c r="H374" i="1"/>
  <c r="H378" i="1"/>
  <c r="H382" i="1"/>
  <c r="L383" i="1"/>
  <c r="O383" i="1" s="1"/>
  <c r="J385" i="1"/>
  <c r="N385" i="1" s="1"/>
  <c r="H386" i="1"/>
  <c r="L387" i="1"/>
  <c r="O387" i="1" s="1"/>
  <c r="N392" i="1"/>
  <c r="O395" i="1"/>
  <c r="L394" i="1"/>
  <c r="O394" i="1" s="1"/>
  <c r="M397" i="1"/>
  <c r="H397" i="1"/>
  <c r="P398" i="1"/>
  <c r="H399" i="1"/>
  <c r="H400" i="1"/>
  <c r="H403" i="1"/>
  <c r="H407" i="1"/>
  <c r="P409" i="1"/>
  <c r="N409" i="1"/>
  <c r="N410" i="1"/>
  <c r="M412" i="1"/>
  <c r="H412" i="1"/>
  <c r="N414" i="1"/>
  <c r="M416" i="1"/>
  <c r="H416" i="1"/>
  <c r="P419" i="1"/>
  <c r="M418" i="1"/>
  <c r="P421" i="1"/>
  <c r="N424" i="1"/>
  <c r="O429" i="1"/>
  <c r="L433" i="1"/>
  <c r="O433" i="1" s="1"/>
  <c r="M436" i="1"/>
  <c r="P436" i="1" s="1"/>
  <c r="H436" i="1"/>
  <c r="P457" i="1"/>
  <c r="M456" i="1"/>
  <c r="P456" i="1" s="1"/>
  <c r="O461" i="1"/>
  <c r="L460" i="1"/>
  <c r="O460" i="1" s="1"/>
  <c r="N400" i="1"/>
  <c r="P402" i="1"/>
  <c r="N403" i="1"/>
  <c r="P406" i="1"/>
  <c r="M405" i="1"/>
  <c r="N407" i="1"/>
  <c r="N412" i="1"/>
  <c r="N416" i="1"/>
  <c r="N427" i="1"/>
  <c r="M430" i="1"/>
  <c r="H430" i="1"/>
  <c r="O452" i="1"/>
  <c r="J451" i="1"/>
  <c r="N452" i="1"/>
  <c r="M477" i="1"/>
  <c r="P477" i="1" s="1"/>
  <c r="H477" i="1"/>
  <c r="N488" i="1"/>
  <c r="O506" i="1"/>
  <c r="L503" i="1"/>
  <c r="J411" i="1"/>
  <c r="J415" i="1"/>
  <c r="N423" i="1"/>
  <c r="N425" i="1"/>
  <c r="N431" i="1"/>
  <c r="O440" i="1"/>
  <c r="L438" i="1"/>
  <c r="O438" i="1" s="1"/>
  <c r="P442" i="1"/>
  <c r="M441" i="1"/>
  <c r="P441" i="1" s="1"/>
  <c r="N442" i="1"/>
  <c r="O448" i="1"/>
  <c r="L446" i="1"/>
  <c r="O446" i="1" s="1"/>
  <c r="N449" i="1"/>
  <c r="N457" i="1"/>
  <c r="M461" i="1"/>
  <c r="H461" i="1"/>
  <c r="M463" i="1"/>
  <c r="H463" i="1"/>
  <c r="P464" i="1"/>
  <c r="N465" i="1"/>
  <c r="N470" i="1"/>
  <c r="N477" i="1"/>
  <c r="M478" i="1"/>
  <c r="P478" i="1" s="1"/>
  <c r="H478" i="1"/>
  <c r="M483" i="1"/>
  <c r="H483" i="1"/>
  <c r="N484" i="1"/>
  <c r="N487" i="1"/>
  <c r="N490" i="1"/>
  <c r="N497" i="1"/>
  <c r="N500" i="1"/>
  <c r="P504" i="1"/>
  <c r="M503" i="1"/>
  <c r="H401" i="1"/>
  <c r="H409" i="1"/>
  <c r="H413" i="1"/>
  <c r="H417" i="1"/>
  <c r="L418" i="1"/>
  <c r="O418" i="1" s="1"/>
  <c r="J420" i="1"/>
  <c r="H421" i="1"/>
  <c r="M434" i="1"/>
  <c r="H434" i="1"/>
  <c r="P435" i="1"/>
  <c r="N436" i="1"/>
  <c r="H440" i="1"/>
  <c r="O442" i="1"/>
  <c r="N444" i="1"/>
  <c r="H448" i="1"/>
  <c r="P453" i="1"/>
  <c r="N461" i="1"/>
  <c r="O463" i="1"/>
  <c r="P465" i="1"/>
  <c r="J468" i="1"/>
  <c r="N469" i="1"/>
  <c r="M479" i="1"/>
  <c r="H479" i="1"/>
  <c r="H481" i="1"/>
  <c r="N489" i="1"/>
  <c r="M493" i="1"/>
  <c r="P493" i="1" s="1"/>
  <c r="H493" i="1"/>
  <c r="J499" i="1"/>
  <c r="M507" i="1"/>
  <c r="P507" i="1" s="1"/>
  <c r="H507" i="1"/>
  <c r="N508" i="1"/>
  <c r="M426" i="1"/>
  <c r="P426" i="1" s="1"/>
  <c r="H426" i="1"/>
  <c r="P427" i="1"/>
  <c r="K428" i="1"/>
  <c r="O434" i="1"/>
  <c r="N435" i="1"/>
  <c r="M437" i="1"/>
  <c r="P437" i="1" s="1"/>
  <c r="H437" i="1"/>
  <c r="P439" i="1"/>
  <c r="M438" i="1"/>
  <c r="P438" i="1" s="1"/>
  <c r="N440" i="1"/>
  <c r="M445" i="1"/>
  <c r="P445" i="1" s="1"/>
  <c r="H445" i="1"/>
  <c r="P447" i="1"/>
  <c r="M446" i="1"/>
  <c r="P446" i="1" s="1"/>
  <c r="N448" i="1"/>
  <c r="P452" i="1"/>
  <c r="M451" i="1"/>
  <c r="O457" i="1"/>
  <c r="L456" i="1"/>
  <c r="O456" i="1" s="1"/>
  <c r="J458" i="1"/>
  <c r="N459" i="1"/>
  <c r="M467" i="1"/>
  <c r="H467" i="1"/>
  <c r="N481" i="1"/>
  <c r="P485" i="1"/>
  <c r="M494" i="1"/>
  <c r="P494" i="1" s="1"/>
  <c r="H494" i="1"/>
  <c r="J503" i="1"/>
  <c r="O507" i="1"/>
  <c r="M455" i="1"/>
  <c r="H455" i="1"/>
  <c r="O465" i="1"/>
  <c r="L464" i="1"/>
  <c r="O464" i="1" s="1"/>
  <c r="O473" i="1"/>
  <c r="M475" i="1"/>
  <c r="H475" i="1"/>
  <c r="N480" i="1"/>
  <c r="N482" i="1"/>
  <c r="O489" i="1"/>
  <c r="P492" i="1"/>
  <c r="N496" i="1"/>
  <c r="O501" i="1"/>
  <c r="N504" i="1"/>
  <c r="N506" i="1"/>
  <c r="H442" i="1"/>
  <c r="O453" i="1"/>
  <c r="M459" i="1"/>
  <c r="H459" i="1"/>
  <c r="H465" i="1"/>
  <c r="O469" i="1"/>
  <c r="L468" i="1"/>
  <c r="M471" i="1"/>
  <c r="P471" i="1" s="1"/>
  <c r="H471" i="1"/>
  <c r="P472" i="1"/>
  <c r="H473" i="1"/>
  <c r="H474" i="1"/>
  <c r="N478" i="1"/>
  <c r="O485" i="1"/>
  <c r="M487" i="1"/>
  <c r="P487" i="1" s="1"/>
  <c r="H487" i="1"/>
  <c r="P488" i="1"/>
  <c r="H489" i="1"/>
  <c r="H490" i="1"/>
  <c r="N494" i="1"/>
  <c r="P500" i="1"/>
  <c r="M499" i="1"/>
  <c r="H501" i="1"/>
  <c r="O509" i="1"/>
  <c r="N135" i="1" l="1"/>
  <c r="N475" i="1"/>
  <c r="P475" i="1"/>
  <c r="J502" i="1"/>
  <c r="N503" i="1"/>
  <c r="M433" i="1"/>
  <c r="P434" i="1"/>
  <c r="P503" i="1"/>
  <c r="M502" i="1"/>
  <c r="P502" i="1" s="1"/>
  <c r="M394" i="1"/>
  <c r="P397" i="1"/>
  <c r="N332" i="1"/>
  <c r="O380" i="1"/>
  <c r="L379" i="1"/>
  <c r="P294" i="1"/>
  <c r="M293" i="1"/>
  <c r="P293" i="1" s="1"/>
  <c r="N322" i="1"/>
  <c r="J321" i="1"/>
  <c r="M238" i="1"/>
  <c r="P241" i="1"/>
  <c r="P25" i="1"/>
  <c r="N25" i="1"/>
  <c r="M129" i="1"/>
  <c r="P129" i="1" s="1"/>
  <c r="P130" i="1"/>
  <c r="P27" i="1"/>
  <c r="M26" i="1"/>
  <c r="P115" i="1"/>
  <c r="M114" i="1"/>
  <c r="P114" i="1" s="1"/>
  <c r="M38" i="1"/>
  <c r="P38" i="1" s="1"/>
  <c r="N39" i="1"/>
  <c r="N38" i="1" s="1"/>
  <c r="P39" i="1"/>
  <c r="L7" i="1"/>
  <c r="O8" i="1"/>
  <c r="M450" i="1"/>
  <c r="P451" i="1"/>
  <c r="P479" i="1"/>
  <c r="N479" i="1"/>
  <c r="P430" i="1"/>
  <c r="M429" i="1"/>
  <c r="N430" i="1"/>
  <c r="O411" i="1"/>
  <c r="O322" i="1"/>
  <c r="L321" i="1"/>
  <c r="N373" i="1"/>
  <c r="M351" i="1"/>
  <c r="P351" i="1" s="1"/>
  <c r="M250" i="1"/>
  <c r="P250" i="1" s="1"/>
  <c r="P251" i="1"/>
  <c r="P135" i="1"/>
  <c r="P253" i="1"/>
  <c r="N253" i="1"/>
  <c r="P237" i="1"/>
  <c r="N237" i="1"/>
  <c r="M225" i="1"/>
  <c r="P225" i="1" s="1"/>
  <c r="O101" i="1"/>
  <c r="L100" i="1"/>
  <c r="O100" i="1" s="1"/>
  <c r="N75" i="1"/>
  <c r="N144" i="1"/>
  <c r="N130" i="1"/>
  <c r="P101" i="1"/>
  <c r="M100" i="1"/>
  <c r="P100" i="1" s="1"/>
  <c r="K510" i="1"/>
  <c r="M141" i="1"/>
  <c r="P142" i="1"/>
  <c r="P37" i="1"/>
  <c r="N37" i="1"/>
  <c r="O225" i="1"/>
  <c r="N225" i="1"/>
  <c r="N129" i="1"/>
  <c r="O34" i="1"/>
  <c r="N168" i="1"/>
  <c r="M34" i="1"/>
  <c r="O468" i="1"/>
  <c r="P459" i="1"/>
  <c r="M458" i="1"/>
  <c r="P458" i="1" s="1"/>
  <c r="M491" i="1"/>
  <c r="M454" i="1"/>
  <c r="N455" i="1"/>
  <c r="P455" i="1"/>
  <c r="N471" i="1"/>
  <c r="O458" i="1"/>
  <c r="N441" i="1"/>
  <c r="N434" i="1"/>
  <c r="M460" i="1"/>
  <c r="P461" i="1"/>
  <c r="O503" i="1"/>
  <c r="L502" i="1"/>
  <c r="P405" i="1"/>
  <c r="M420" i="1"/>
  <c r="P420" i="1" s="1"/>
  <c r="P412" i="1"/>
  <c r="M411" i="1"/>
  <c r="P411" i="1" s="1"/>
  <c r="J379" i="1"/>
  <c r="M387" i="1"/>
  <c r="N330" i="1"/>
  <c r="O330" i="1"/>
  <c r="N294" i="1"/>
  <c r="P389" i="1"/>
  <c r="N389" i="1"/>
  <c r="N317" i="1"/>
  <c r="N297" i="1"/>
  <c r="N369" i="1"/>
  <c r="N349" i="1"/>
  <c r="N341" i="1"/>
  <c r="N296" i="1"/>
  <c r="O214" i="1"/>
  <c r="N248" i="1"/>
  <c r="N241" i="1"/>
  <c r="N224" i="1"/>
  <c r="J140" i="1"/>
  <c r="N114" i="1"/>
  <c r="N353" i="1"/>
  <c r="N277" i="1"/>
  <c r="O232" i="1"/>
  <c r="M214" i="1"/>
  <c r="P214" i="1" s="1"/>
  <c r="N204" i="1"/>
  <c r="N186" i="1"/>
  <c r="P162" i="1"/>
  <c r="M161" i="1"/>
  <c r="P161" i="1" s="1"/>
  <c r="N107" i="1"/>
  <c r="N87" i="1"/>
  <c r="N281" i="1"/>
  <c r="N209" i="1"/>
  <c r="N142" i="1"/>
  <c r="N126" i="1"/>
  <c r="O57" i="1"/>
  <c r="N235" i="1"/>
  <c r="N182" i="1"/>
  <c r="P144" i="1"/>
  <c r="N229" i="1"/>
  <c r="M206" i="1"/>
  <c r="N196" i="1"/>
  <c r="J195" i="1"/>
  <c r="N160" i="1"/>
  <c r="O144" i="1"/>
  <c r="N251" i="1"/>
  <c r="N223" i="1"/>
  <c r="N116" i="1"/>
  <c r="M16" i="1"/>
  <c r="N14" i="1"/>
  <c r="N101" i="1"/>
  <c r="P467" i="1"/>
  <c r="M466" i="1"/>
  <c r="N467" i="1"/>
  <c r="M468" i="1"/>
  <c r="P468" i="1" s="1"/>
  <c r="P483" i="1"/>
  <c r="N483" i="1"/>
  <c r="P463" i="1"/>
  <c r="N463" i="1"/>
  <c r="M462" i="1"/>
  <c r="P418" i="1"/>
  <c r="N418" i="1"/>
  <c r="P322" i="1"/>
  <c r="L404" i="1"/>
  <c r="O404" i="1" s="1"/>
  <c r="O405" i="1"/>
  <c r="P495" i="1"/>
  <c r="N495" i="1"/>
  <c r="M380" i="1"/>
  <c r="P381" i="1"/>
  <c r="O293" i="1"/>
  <c r="N232" i="1"/>
  <c r="P245" i="1"/>
  <c r="N245" i="1"/>
  <c r="O196" i="1"/>
  <c r="L195" i="1"/>
  <c r="O195" i="1" s="1"/>
  <c r="N411" i="1"/>
  <c r="J450" i="1"/>
  <c r="N450" i="1" s="1"/>
  <c r="O451" i="1"/>
  <c r="N451" i="1"/>
  <c r="P444" i="1"/>
  <c r="M443" i="1"/>
  <c r="P393" i="1"/>
  <c r="N393" i="1"/>
  <c r="N313" i="1"/>
  <c r="M265" i="1"/>
  <c r="P265" i="1" s="1"/>
  <c r="J404" i="1"/>
  <c r="N405" i="1"/>
  <c r="N351" i="1"/>
  <c r="M498" i="1"/>
  <c r="P498" i="1" s="1"/>
  <c r="P499" i="1"/>
  <c r="N493" i="1"/>
  <c r="J498" i="1"/>
  <c r="N499" i="1"/>
  <c r="O499" i="1"/>
  <c r="N468" i="1"/>
  <c r="N456" i="1"/>
  <c r="N437" i="1"/>
  <c r="N445" i="1"/>
  <c r="L428" i="1"/>
  <c r="P416" i="1"/>
  <c r="M415" i="1"/>
  <c r="P415" i="1" s="1"/>
  <c r="M342" i="1"/>
  <c r="P342" i="1" s="1"/>
  <c r="N438" i="1"/>
  <c r="J428" i="1"/>
  <c r="O415" i="1"/>
  <c r="N446" i="1"/>
  <c r="N397" i="1"/>
  <c r="N365" i="1"/>
  <c r="N342" i="1"/>
  <c r="P333" i="1"/>
  <c r="M332" i="1"/>
  <c r="P332" i="1" s="1"/>
  <c r="L450" i="1"/>
  <c r="O454" i="1"/>
  <c r="O420" i="1"/>
  <c r="N381" i="1"/>
  <c r="P385" i="1"/>
  <c r="N333" i="1"/>
  <c r="P298" i="1"/>
  <c r="N298" i="1"/>
  <c r="N257" i="1"/>
  <c r="M201" i="1"/>
  <c r="P201" i="1" s="1"/>
  <c r="M179" i="1"/>
  <c r="P179" i="1" s="1"/>
  <c r="N152" i="1"/>
  <c r="O332" i="1"/>
  <c r="P233" i="1"/>
  <c r="M232" i="1"/>
  <c r="P232" i="1" s="1"/>
  <c r="N233" i="1"/>
  <c r="P221" i="1"/>
  <c r="M220" i="1"/>
  <c r="N221" i="1"/>
  <c r="P213" i="1"/>
  <c r="N213" i="1"/>
  <c r="N269" i="1"/>
  <c r="P249" i="1"/>
  <c r="N249" i="1"/>
  <c r="P196" i="1"/>
  <c r="M195" i="1"/>
  <c r="P195" i="1" s="1"/>
  <c r="N175" i="1"/>
  <c r="N156" i="1"/>
  <c r="O141" i="1"/>
  <c r="L140" i="1"/>
  <c r="O140" i="1" s="1"/>
  <c r="O129" i="1"/>
  <c r="N67" i="1"/>
  <c r="M10" i="1"/>
  <c r="H10" i="1"/>
  <c r="N273" i="1"/>
  <c r="O201" i="1"/>
  <c r="O135" i="1"/>
  <c r="N119" i="1"/>
  <c r="N115" i="1"/>
  <c r="M65" i="1"/>
  <c r="N51" i="1"/>
  <c r="N383" i="1"/>
  <c r="N208" i="1"/>
  <c r="N200" i="1"/>
  <c r="N123" i="1"/>
  <c r="N179" i="1"/>
  <c r="N43" i="1"/>
  <c r="M11" i="1"/>
  <c r="H11" i="1"/>
  <c r="P105" i="1"/>
  <c r="N105" i="1"/>
  <c r="M57" i="1"/>
  <c r="P57" i="1" s="1"/>
  <c r="L33" i="1" l="1"/>
  <c r="O33" i="1" s="1"/>
  <c r="N100" i="1"/>
  <c r="N265" i="1"/>
  <c r="O7" i="1"/>
  <c r="O379" i="1"/>
  <c r="P394" i="1"/>
  <c r="N394" i="1"/>
  <c r="P11" i="1"/>
  <c r="N11" i="1"/>
  <c r="L134" i="1"/>
  <c r="O134" i="1" s="1"/>
  <c r="P220" i="1"/>
  <c r="N220" i="1"/>
  <c r="P443" i="1"/>
  <c r="N443" i="1"/>
  <c r="N491" i="1"/>
  <c r="P491" i="1"/>
  <c r="P34" i="1"/>
  <c r="M33" i="1"/>
  <c r="N34" i="1"/>
  <c r="P450" i="1"/>
  <c r="P238" i="1"/>
  <c r="N238" i="1"/>
  <c r="J134" i="1"/>
  <c r="P65" i="1"/>
  <c r="N65" i="1"/>
  <c r="P10" i="1"/>
  <c r="M8" i="1"/>
  <c r="N10" i="1"/>
  <c r="N8" i="1" s="1"/>
  <c r="O450" i="1"/>
  <c r="N498" i="1"/>
  <c r="O498" i="1"/>
  <c r="P380" i="1"/>
  <c r="M379" i="1"/>
  <c r="P379" i="1" s="1"/>
  <c r="P466" i="1"/>
  <c r="N466" i="1"/>
  <c r="P16" i="1"/>
  <c r="N16" i="1"/>
  <c r="N12" i="1" s="1"/>
  <c r="P206" i="1"/>
  <c r="N206" i="1"/>
  <c r="N380" i="1"/>
  <c r="M404" i="1"/>
  <c r="P404" i="1" s="1"/>
  <c r="N57" i="1"/>
  <c r="P141" i="1"/>
  <c r="M140" i="1"/>
  <c r="N141" i="1"/>
  <c r="P26" i="1"/>
  <c r="N26" i="1"/>
  <c r="N321" i="1"/>
  <c r="N502" i="1"/>
  <c r="O428" i="1"/>
  <c r="M321" i="1"/>
  <c r="P321" i="1" s="1"/>
  <c r="P462" i="1"/>
  <c r="N462" i="1"/>
  <c r="P460" i="1"/>
  <c r="N460" i="1"/>
  <c r="N250" i="1"/>
  <c r="N404" i="1"/>
  <c r="N195" i="1"/>
  <c r="P387" i="1"/>
  <c r="N387" i="1"/>
  <c r="O502" i="1"/>
  <c r="N420" i="1"/>
  <c r="N458" i="1"/>
  <c r="P454" i="1"/>
  <c r="N454" i="1"/>
  <c r="N214" i="1"/>
  <c r="N201" i="1"/>
  <c r="O321" i="1"/>
  <c r="P429" i="1"/>
  <c r="M428" i="1"/>
  <c r="P428" i="1" s="1"/>
  <c r="N429" i="1"/>
  <c r="N293" i="1"/>
  <c r="N415" i="1"/>
  <c r="P433" i="1"/>
  <c r="N433" i="1"/>
  <c r="P140" i="1" l="1"/>
  <c r="M134" i="1"/>
  <c r="P134" i="1" s="1"/>
  <c r="N140" i="1"/>
  <c r="N134" i="1"/>
  <c r="J510" i="1"/>
  <c r="N7" i="1"/>
  <c r="P8" i="1"/>
  <c r="M7" i="1"/>
  <c r="N428" i="1"/>
  <c r="P33" i="1"/>
  <c r="N33" i="1"/>
  <c r="N379" i="1"/>
  <c r="L510" i="1"/>
  <c r="N510" i="1" l="1"/>
  <c r="M510" i="1"/>
  <c r="P7" i="1"/>
  <c r="E510" i="1"/>
  <c r="F510" i="1"/>
</calcChain>
</file>

<file path=xl/sharedStrings.xml><?xml version="1.0" encoding="utf-8"?>
<sst xmlns="http://schemas.openxmlformats.org/spreadsheetml/2006/main" count="1446" uniqueCount="954">
  <si>
    <t>BOLETIM DE MEDIÇÃO  Nº 022</t>
  </si>
  <si>
    <t>CONTRATADA : AMT PROJETOS E SERVIÇOS LTDA                                                                      CNPJ: 86.808.243/0001-76</t>
  </si>
  <si>
    <t xml:space="preserve">CONTRATANTE : PREFEITURA MUNICIPAL DE SÃO CRISTÓVÃO </t>
  </si>
  <si>
    <t xml:space="preserve">CONTRATO 42/2022 </t>
  </si>
  <si>
    <t>LOCAL: GINÁSIO POIESPORTIVO</t>
  </si>
  <si>
    <t>PERÍODO: 15/10/2024 até 27/11/2024</t>
  </si>
  <si>
    <t>QUANTIDADE</t>
  </si>
  <si>
    <t>VALOR (R$)</t>
  </si>
  <si>
    <t>(%) MEDIDO</t>
  </si>
  <si>
    <t>ITEM</t>
  </si>
  <si>
    <t>DESCRIÇÃO</t>
  </si>
  <si>
    <t>Und</t>
  </si>
  <si>
    <t xml:space="preserve">Quantidade contratada </t>
  </si>
  <si>
    <t>Acumulada Anterior</t>
  </si>
  <si>
    <t>Do Período</t>
  </si>
  <si>
    <t>Acumulada até o período</t>
  </si>
  <si>
    <t>Saldo a Medir</t>
  </si>
  <si>
    <t>Preço Unitário R$</t>
  </si>
  <si>
    <t>Valor Contratado R$</t>
  </si>
  <si>
    <t>Acumulado Anterior</t>
  </si>
  <si>
    <t>Acumulado até o Período</t>
  </si>
  <si>
    <t>Período</t>
  </si>
  <si>
    <t>Até o Período</t>
  </si>
  <si>
    <t>SERVIÇOS GERAIS DO EMPREENDIMENTO</t>
  </si>
  <si>
    <t>01.01 </t>
  </si>
  <si>
    <t>ADMINISTRAÇÃO LOCAL</t>
  </si>
  <si>
    <t>01.01.001 </t>
  </si>
  <si>
    <t>Equipe Dirigente</t>
  </si>
  <si>
    <t>un</t>
  </si>
  <si>
    <t>01.01.002 </t>
  </si>
  <si>
    <t>Manutenção do Canteiro</t>
  </si>
  <si>
    <t>01.01.003 </t>
  </si>
  <si>
    <t>Equipamentos de Apoio à Produção</t>
  </si>
  <si>
    <t>01.02 </t>
  </si>
  <si>
    <t>MOBILIZAÇÃO</t>
  </si>
  <si>
    <t>01.02.001 </t>
  </si>
  <si>
    <t>Transporte com caminhão carroceria 9t, em via urbana pavimentada, adicional para dmt excedente a 30 km (unidade: txkm). af_07/2020</t>
  </si>
  <si>
    <t>txkm</t>
  </si>
  <si>
    <t>01.03 </t>
  </si>
  <si>
    <t>DESMONILIZAÇÃO</t>
  </si>
  <si>
    <t>01.03.001 </t>
  </si>
  <si>
    <t>01.04 </t>
  </si>
  <si>
    <t>IMPLANTAÇÃO DO CANTEIRO</t>
  </si>
  <si>
    <t>01.04.001 </t>
  </si>
  <si>
    <t>Barracão aberto para apoio à produção (carpintaria, central de armação, oficina, etc.) c/ tesouras, telha 4mm, piso em concreto desempolado</t>
  </si>
  <si>
    <t>m2</t>
  </si>
  <si>
    <t>01.04.002 </t>
  </si>
  <si>
    <t>Barracão para Obras de Médio Porte Reaproveitamento 2 vezes</t>
  </si>
  <si>
    <t>01.04.003 </t>
  </si>
  <si>
    <t>Barracão aberto para refeitório de obra (capacidade 24 refeições simultâneas)-s=61,60m2 com materiais novos</t>
  </si>
  <si>
    <t>01.04.004 </t>
  </si>
  <si>
    <t>Barracão fechado porte pequeno para depósito de cimento e almoxarifado (s=38,72 m2) com materiais novos</t>
  </si>
  <si>
    <t>01.04.005 </t>
  </si>
  <si>
    <t>Tapume com telha metálica. af_05/2018</t>
  </si>
  <si>
    <t>01.04.006 </t>
  </si>
  <si>
    <t>Ligação Predial de Água em Mureta de Concreto, Provisória ou Definitiva, com Fornecimento de Material, inclusive Mureta e Hidrômetro, Rede DN 50mm</t>
  </si>
  <si>
    <t>UN</t>
  </si>
  <si>
    <t>01.04.007 </t>
  </si>
  <si>
    <t>Instalação provisória de energia elétrica, aerea, trifasica, em poste galvanizado, exclusive fornecimento do medidor</t>
  </si>
  <si>
    <t>01.04.008 </t>
  </si>
  <si>
    <t>Placa de obra em lona com impressão digital 1,50 x 2,00m, inclusive estrutura em metalon 20 x 20cm e escoramento, instalada</t>
  </si>
  <si>
    <t>01.04.009 </t>
  </si>
  <si>
    <t>Placa de obra em chapa aço galvanizado, instalada</t>
  </si>
  <si>
    <t>01.05 </t>
  </si>
  <si>
    <t>FRETE</t>
  </si>
  <si>
    <t>01.05.001 </t>
  </si>
  <si>
    <t>AREIA - DMT 14,70KM - SÃO CRISTÓVÃO</t>
  </si>
  <si>
    <t>01.05.001.001 </t>
  </si>
  <si>
    <t>Transporte comercial com caminhão basculante de 10m³, em rodovia pavimentada (densidade=1,5t/m³) (SICRO 5914389)</t>
  </si>
  <si>
    <t>tkm</t>
  </si>
  <si>
    <t>01.05.002 </t>
  </si>
  <si>
    <t>PEDRA BRITADA - DMT 58KM - ITABAIANA</t>
  </si>
  <si>
    <t>01.05.002.001 </t>
  </si>
  <si>
    <t>01.05.003 </t>
  </si>
  <si>
    <t>PEDRA CALCAREA - DMT-25KM - LARANJEIRAS</t>
  </si>
  <si>
    <t>01.05.003.001 </t>
  </si>
  <si>
    <t>INFRAESTRUTURA</t>
  </si>
  <si>
    <t>02.01 </t>
  </si>
  <si>
    <t>MOVIMENTO DE TERRA</t>
  </si>
  <si>
    <t>02.01.001 </t>
  </si>
  <si>
    <t>Sondagem a percussão</t>
  </si>
  <si>
    <t>m</t>
  </si>
  <si>
    <t>02.01.002 </t>
  </si>
  <si>
    <t>Mobilização e desmobilização de pessoal e equipamentos - sondagem a percussão - dmt até 30Km de Aracaju</t>
  </si>
  <si>
    <t>Un</t>
  </si>
  <si>
    <t>02.01.003 </t>
  </si>
  <si>
    <t>Locação de serviços de terraplenagem de obras civis</t>
  </si>
  <si>
    <t>02.02 </t>
  </si>
  <si>
    <t>PAVIMENTAÇÃO</t>
  </si>
  <si>
    <t>02.02.001 </t>
  </si>
  <si>
    <t>Escavação e carga com trator de esteiras com lâmina e carregadeira, de material de 1ª categoria ou de jazida</t>
  </si>
  <si>
    <t>m3</t>
  </si>
  <si>
    <t>02.02.002 </t>
  </si>
  <si>
    <t>Regularização e compactação de subleito de solo  predominantemente argiloso. af_11/2019</t>
  </si>
  <si>
    <t>02.02.003 </t>
  </si>
  <si>
    <t>Pavimentação em paralelepípedo granítico sobre colchão de areia, rejuntado com argamassa de cimento e areia traço 1:3, inclusive frete do paralelepípedo granítico</t>
  </si>
  <si>
    <t>02.02.004 </t>
  </si>
  <si>
    <t>Regularização manual e compactão com placa vibratótia</t>
  </si>
  <si>
    <t>02.02.005 </t>
  </si>
  <si>
    <t>Execução de pátio/estacionamento em piso intertravado, com bloco retangular cor natural de 20 x 10 cm, espessura 6 cm. af_12/2015</t>
  </si>
  <si>
    <t>02.02.006 </t>
  </si>
  <si>
    <t>Colchão de areia</t>
  </si>
  <si>
    <t>02.02.007 </t>
  </si>
  <si>
    <t>Piso em concreto simples desempolado, fck = 21 MPa, e = 7 cm, com forma em quadros 2,0x2,0m, para juntas de concretagem - tres usos</t>
  </si>
  <si>
    <t>02.02.008 </t>
  </si>
  <si>
    <t>Acabamento de superfície de piso de concreto com polimento mecânico com acabadora simples - Rev 02</t>
  </si>
  <si>
    <t>02.02.009 </t>
  </si>
  <si>
    <t>Pigmento em pó, Bayferrox, cor verde e/ou azul</t>
  </si>
  <si>
    <t>kg</t>
  </si>
  <si>
    <t>02.02.010 </t>
  </si>
  <si>
    <t>Meio-fio de concreto simples, rejuntado com argamassa de cimento e areia no traço 1:3</t>
  </si>
  <si>
    <t>02.02.011 </t>
  </si>
  <si>
    <t>Pintura de meio-fio com tinta branca a base de cal (caiação). af_05/2021</t>
  </si>
  <si>
    <t>02.02.012 </t>
  </si>
  <si>
    <t>Demarcação de pavimentos com pintura de 1 demão de resina acrílica, e aplicação de micro-esferas para sinalização horizontal (Estacionamentos, faixas de pedrestres, etc.)</t>
  </si>
  <si>
    <t>02.02.013 </t>
  </si>
  <si>
    <t>Piso tátil direcional e/ou alerta, de concreto, na cor natural, p/deficientes visuais, dimensões 40x40cm, aplicado com argamassa industrializada ac-ii, rejuntado, exclusive regularização de base</t>
  </si>
  <si>
    <t>02.03 </t>
  </si>
  <si>
    <t>URBANIZAÇÃO</t>
  </si>
  <si>
    <t>02.03.001 </t>
  </si>
  <si>
    <t>Planta - Palmeira Imperial h=1,00m (fornecimento e plantio)</t>
  </si>
  <si>
    <t>02.03.002 </t>
  </si>
  <si>
    <t>Aterro com argila para jardim (paisagismo)</t>
  </si>
  <si>
    <t>02.03.003 </t>
  </si>
  <si>
    <t>Fornecimento e plantio de arbustos ornamentais, Alamanda, Crucias, Casuarina, Ixória, Mini ixória, Boguevilha, Vinagreiro, h&gt; = 0,70m, 166un/mês</t>
  </si>
  <si>
    <t>und</t>
  </si>
  <si>
    <t>02.03.004 </t>
  </si>
  <si>
    <t>Grama esmeralda em placas, fornecimento e plantio</t>
  </si>
  <si>
    <t>02.04 </t>
  </si>
  <si>
    <t>FECHAMENTO</t>
  </si>
  <si>
    <t>02.04.001 </t>
  </si>
  <si>
    <t>Muro em alvenaria bloco cerâmico, e= 0,09m, c/ alv de pedra 0,35 x 0,60m, colunas (9x20cm) e cintamento (9x15cm) superior e inferior concreto armado fck = 15,0 Mpa cada 3,00m, chapisco e reboco</t>
  </si>
  <si>
    <t>02.04.002 </t>
  </si>
  <si>
    <t>Escavação manual de vala ou cava em material de 1ª categoria, profundidade até 1,50m</t>
  </si>
  <si>
    <t>02.04.003 </t>
  </si>
  <si>
    <t>Gradil de ferro em barras quadradas de aço 3/8" na vertical, espaçamento 10cm, e duas barras chatas de 1" x 1/4" na horizontal aplicadas nas duas faces, inclusive portão</t>
  </si>
  <si>
    <t>02.04.004 </t>
  </si>
  <si>
    <t>Pintura de proteção sobre superfícies metálicas com aplicação de 01 demão de tinta anti-corrosiva zarcão - R2</t>
  </si>
  <si>
    <t>02.04.005 </t>
  </si>
  <si>
    <t>Pintura de acabamento com aplicação de 02 demãos de esmalte  sintético sobre superfícies metálicas - R1</t>
  </si>
  <si>
    <t>02.04.006 </t>
  </si>
  <si>
    <t>Aplicação de 01 demão de textura acrílica</t>
  </si>
  <si>
    <t>02.04.007 </t>
  </si>
  <si>
    <t>Aplicação de fundo selador acrílico em paredes, uma demão. af_06/2014</t>
  </si>
  <si>
    <t>02.05 </t>
  </si>
  <si>
    <t>INSTALAÇÃO ELÉTRICA</t>
  </si>
  <si>
    <t>02.05.001 </t>
  </si>
  <si>
    <t>Quadro de medição trifásica em Noril com lente para leitura</t>
  </si>
  <si>
    <t>02.05.002 </t>
  </si>
  <si>
    <t>Quadro de comando em aluminio 40x40x20cm</t>
  </si>
  <si>
    <t>02.05.003 </t>
  </si>
  <si>
    <t>Disjuntor termomagnetico tripolar  40 A, padrão DIN (Europeu - linha branca), curva C, 5KA</t>
  </si>
  <si>
    <t>02.05.004 </t>
  </si>
  <si>
    <t>Poste de concreto duplo T (DT)  9/150 - fornecimento e assentamento</t>
  </si>
  <si>
    <t>02.05.005 </t>
  </si>
  <si>
    <t>Poste de aço galvanizado com suporte para 03 luminárias, h=7m - fornecimento e instalacao.</t>
  </si>
  <si>
    <t>02.05.006 </t>
  </si>
  <si>
    <t>Luminária em LED  para iluminação pública,50W,bivolt, Selo A Inmetro,corpo em alumínio inj,FP 0,97, prot. DPS 10kv, IP66, IK09, Temp. cor 5000k, IRC= ou 70%, v. útil 50.000h, 130 lm/w.gar.5 anos, modelo GL216 G-light ou similar - Rev.01</t>
  </si>
  <si>
    <t>02.05.007 </t>
  </si>
  <si>
    <t>Poste de aço galvanizado com suporte para 02 luminárias, h=7m - fornecimento e instalacao.</t>
  </si>
  <si>
    <t>02.05.008 </t>
  </si>
  <si>
    <t>Luminária em LED  para iluminação pública,30W,bivolt, Selo A Inmetro,corpo em alumínio inj,FP 0,97, prot. DPS 10kv, IP66, IK09, Temp. cor 5000k, IRC= ou 70%, v. útil 50.000h, 120 lm/w.gar.5 anos, modelo GL216 G-light ou similar - Rev 01</t>
  </si>
  <si>
    <t>02.05.009 </t>
  </si>
  <si>
    <t>Poste de aço galvanizado com suporte para 01 luminária, h=7m - fornecimento e instalacao.</t>
  </si>
  <si>
    <t>02.05.010 </t>
  </si>
  <si>
    <t>Refletor TR Led, corpo em aluminio, vidro temperado, potencia 20W, bivolt, temp.cor 3000K, IP-65, da Taschibra ou similar</t>
  </si>
  <si>
    <t>02.05.011 </t>
  </si>
  <si>
    <t>a</t>
  </si>
  <si>
    <t>02.05.012 </t>
  </si>
  <si>
    <t>Eletroduto corrugado flexível pvc 1 1/4" (Kanaflex ou similar)</t>
  </si>
  <si>
    <t>02.05.013 </t>
  </si>
  <si>
    <t>Eletroduto flexível (1"), kanaflex ou similar,   fornecimento e instalação</t>
  </si>
  <si>
    <t>02.05.014 </t>
  </si>
  <si>
    <t>Luva para eletroduto de pvc rígido roscável, diâm = 40mm (1 1/4")</t>
  </si>
  <si>
    <t>02.05.015 </t>
  </si>
  <si>
    <t>Curva para eletroduto de pvc rígido roscável, diâm = 40mm (1 1/4")</t>
  </si>
  <si>
    <t>02.05.016 </t>
  </si>
  <si>
    <t>Eletroduto de pvc rígido roscável, diâm = 40mm (1 1/4")</t>
  </si>
  <si>
    <t>02.05.017 </t>
  </si>
  <si>
    <t>Cabeçote de alumínio de 1 1/4"</t>
  </si>
  <si>
    <t>02.05.018 </t>
  </si>
  <si>
    <t>Eletroduto de pvc rígido roscável, diâm = 50mm (1 1/2")</t>
  </si>
  <si>
    <t>02.05.019 </t>
  </si>
  <si>
    <t>Luva para eletroduto de pvc rígido roscável, diâm = 50mm (1 1/2")</t>
  </si>
  <si>
    <t>02.05.020 </t>
  </si>
  <si>
    <t>Eletroduto em ferro galvanizado pesado sem costura 1" x 3m</t>
  </si>
  <si>
    <t>02.05.021 </t>
  </si>
  <si>
    <t>Eletroduto de aço galvanizado, classe semi pesado, dn 32 mm (1 1/4??), aparente, instalado em parede - fornecimento e instalação. af_11/2016_p</t>
  </si>
  <si>
    <t>02.05.022 </t>
  </si>
  <si>
    <t>Fita metálica perfurada</t>
  </si>
  <si>
    <t>02.05.023 </t>
  </si>
  <si>
    <t>Fecho para fita aço inox 3/4 e 1/2", Fusimec ou similar - Fornecimento</t>
  </si>
  <si>
    <t>02.05.024 </t>
  </si>
  <si>
    <t>Cabo de cobre PP Cordplast 3 x 1,5 mm2, 450/750v - fornecimento e instalação</t>
  </si>
  <si>
    <t>M</t>
  </si>
  <si>
    <t>02.05.025 </t>
  </si>
  <si>
    <t>Cabo de cobre flexível isolado, seção  2,5mm², 450/ 750v / 70°c</t>
  </si>
  <si>
    <t>02.05.026 </t>
  </si>
  <si>
    <t>Cabo de cobre flexível isolado, seção  4mm², 450/ 750v / 70°c</t>
  </si>
  <si>
    <t>02.05.027 </t>
  </si>
  <si>
    <t>Cabo de cobre isolado EPR ou XLPE 6,0mm²,  0,6/1kv / 90º C</t>
  </si>
  <si>
    <t>02.05.028 </t>
  </si>
  <si>
    <t>02.05.029 </t>
  </si>
  <si>
    <t>Reaterro manual de valas, com compactação utilizando sêpo, sem controle do grau de compactação</t>
  </si>
  <si>
    <t>02.05.030 </t>
  </si>
  <si>
    <t>Caixa de concreto para refletor/projetor, dim:(40x40x60cm), no piso</t>
  </si>
  <si>
    <t>02.05.031 </t>
  </si>
  <si>
    <t>Caixa de passagem em alvenaria de tijolos maciços esp. = 0,12m,  dim. int. =  0.50 x 0.50 x 0.50m</t>
  </si>
  <si>
    <t>02.05.032 </t>
  </si>
  <si>
    <t>Caixa de passagem em alvenaria de tijolos maciços esp. = 0,12m,  dim. int. =  0,30 x 0,30 x 0,40m</t>
  </si>
  <si>
    <t>02.05.033 </t>
  </si>
  <si>
    <t>Tampa de concreto para caixas de passagem 0,40x0,40mx0,07m</t>
  </si>
  <si>
    <t>02.05.034 </t>
  </si>
  <si>
    <t>Fita de advertência de rede elétrica enterrada - Fornecimento</t>
  </si>
  <si>
    <t>02.06 </t>
  </si>
  <si>
    <t>DRENAGEM PLUVIAL</t>
  </si>
  <si>
    <t>02.06.001 </t>
  </si>
  <si>
    <t>Dispositivos de inspeção, limpeza e lançamentos</t>
  </si>
  <si>
    <t>02.06.001.001 </t>
  </si>
  <si>
    <t>Boca de lobo com grelha de concreto tipo 1 - 0.70 x 0.40 m</t>
  </si>
  <si>
    <t>02.06.001.002 </t>
  </si>
  <si>
    <t>Ponta de ala em concreto ciclópico, para tubos de concreto (simples) d=0.40 à 0.60 m</t>
  </si>
  <si>
    <t>02.06.001.003 </t>
  </si>
  <si>
    <t>Laje e berço de concreto para tubos de 400mm</t>
  </si>
  <si>
    <t>02.06.002 </t>
  </si>
  <si>
    <t>Locação de Rede</t>
  </si>
  <si>
    <t>02.06.002.001 </t>
  </si>
  <si>
    <t>Locação de rede de drenagem</t>
  </si>
  <si>
    <t>02.06.003 </t>
  </si>
  <si>
    <t>Abertura de Valas</t>
  </si>
  <si>
    <t>02.06.003.001 </t>
  </si>
  <si>
    <t>02.06.003.002 </t>
  </si>
  <si>
    <t>Carga mecânica de material de 1ª categoria</t>
  </si>
  <si>
    <t>02.06.003.003 </t>
  </si>
  <si>
    <t>Transporte local com caminhão basculante de 10m³, em rodovia pavimentada (construção) densidade=1,5t/m³</t>
  </si>
  <si>
    <t>02.06.004 </t>
  </si>
  <si>
    <t>Fornecimento e Assentamento de tubulações</t>
  </si>
  <si>
    <t>02.06.004.001 </t>
  </si>
  <si>
    <t>Fornecimento de tubo de pvc p/rede coletora esgoto, JEI, PB, dn = 200mm (Vinilfort - Tigre ou similar)</t>
  </si>
  <si>
    <t>02.06.004.002 </t>
  </si>
  <si>
    <t>Assentamento de tubo de pvc junta elástica para esgotos sanitários, ponta e bolsa, diam. = 200mm</t>
  </si>
  <si>
    <t>02.06.005 </t>
  </si>
  <si>
    <t>Fechamento de valas</t>
  </si>
  <si>
    <t>02.06.005.001 </t>
  </si>
  <si>
    <t>Reaterro manual de valas com espalhamento s/ compactação</t>
  </si>
  <si>
    <t>02.06.006 </t>
  </si>
  <si>
    <t>Serviços Complementares</t>
  </si>
  <si>
    <t>02.06.006.001 </t>
  </si>
  <si>
    <t>Limpeza e teste de redes de esgotos sanitários</t>
  </si>
  <si>
    <t>02.06.006.002 </t>
  </si>
  <si>
    <t>Cadastro de Redes de Drenagem</t>
  </si>
  <si>
    <t>02.07 </t>
  </si>
  <si>
    <t>ESCADARIA</t>
  </si>
  <si>
    <t>02.07.001 </t>
  </si>
  <si>
    <t>02.07.002 </t>
  </si>
  <si>
    <t>Alvenaria pedra calcárea argamassada c/ cimento e areia traço t-4 (1:5) - 1 saco cimento 50kg / 5 padiolas areia dim. 0,35z0,45x0,23m - Confecção mecânica e transporte</t>
  </si>
  <si>
    <t>02.07.003 </t>
  </si>
  <si>
    <t>Alvenaria tijolo cerâmico maciço (5x9x19), esp = 0,09m (singela), com argamassa traço t5 - 1:2:8 (cimento / cal / areia) c/ junta de 2,0cm - R1</t>
  </si>
  <si>
    <t>02.07.004 </t>
  </si>
  <si>
    <t>Chapisco em parede com argamassa traço t1 - 1:3 (cimento / areia) - Revisado 08/2015</t>
  </si>
  <si>
    <t>02.07.005 </t>
  </si>
  <si>
    <t>Reboco ou emboço externo, de parede, com argamassa traço t5 - 1:2:8 (cimento / cal / areia), espessura 2,0 cm</t>
  </si>
  <si>
    <t>02.07.006 </t>
  </si>
  <si>
    <t>Corrimão em tubo ferro galvanizado, barras superiores alt=0,92m e 0,70m e barras inferiores h=0,23m e 0,10m,  curvas de aço carbono, inclusive as verticais de apoio com diam= 1.1/2"</t>
  </si>
  <si>
    <t>02.07.007 </t>
  </si>
  <si>
    <t>Pintura de acabamento com lixamento, aplicação de 01 demão de tinta à base de zarcão e 02 demãos de tinta esmalte</t>
  </si>
  <si>
    <t>02.07.008 </t>
  </si>
  <si>
    <t>Piso em concreto simples desempolado, fck = 21 MPa, e = 8 cm, com forma em quadros 2,0x2,0m, para juntas de concretagem - tres usos</t>
  </si>
  <si>
    <t>02.07.009 </t>
  </si>
  <si>
    <t>Pintura p/ piso c/ aplicação de 2 demãos tinta novacor, cores cerâmica, concreto, verde ou azul - aplicação c/ rôlo - R1</t>
  </si>
  <si>
    <t>02.08 </t>
  </si>
  <si>
    <t>DIVERSOS</t>
  </si>
  <si>
    <t>02.08.001 </t>
  </si>
  <si>
    <t>Marco Inaugural 2,80x1,20m - Padrão PMSC</t>
  </si>
  <si>
    <t>02.08.002 </t>
  </si>
  <si>
    <t>Sinalização permanente, vertical,  com placa de aço (60x60cm) com poste de madeira 3,50m fixado com base de concreto 40x40x50</t>
  </si>
  <si>
    <t>02.08.003 </t>
  </si>
  <si>
    <t>02.08.004 </t>
  </si>
  <si>
    <t>Mapa tátil em ferro fundido medindo 70 x 50cm, com pedestal medindo 80 x 60cm, em alvenaria de bloco cerâmico, placa em granito cinza andorinha, inclusive chapisco, reboco e pintura</t>
  </si>
  <si>
    <t>EDIFICAÇÕES</t>
  </si>
  <si>
    <t>03.01 </t>
  </si>
  <si>
    <t>SERVIÇOS PRELIMINARES</t>
  </si>
  <si>
    <t>03.01.001 </t>
  </si>
  <si>
    <t>Locação de construção de edificação acima de 1000 m2,  inclusive execução de gabarito de madeira</t>
  </si>
  <si>
    <t>03.01.002 </t>
  </si>
  <si>
    <t>Limpeza mecanizada de camada vegetal, vegetação e pequenas árvores (diâmetro de tronco menor que 0,20 m), com trator de esteiras.af_05/2018</t>
  </si>
  <si>
    <t>03.01.003 </t>
  </si>
  <si>
    <t>03.01.004 </t>
  </si>
  <si>
    <t>03.02 </t>
  </si>
  <si>
    <t>FUNDAÇÃO</t>
  </si>
  <si>
    <t>03.02.001 </t>
  </si>
  <si>
    <t>Estacas</t>
  </si>
  <si>
    <t>03.02.001.001 </t>
  </si>
  <si>
    <t>Fornecimento e cravação de estaca pré-moldada de 20x20cmx8m em concreto protendido  - fck=&gt; 40 Mpa - aço CP-175 e CA-60 - carga máxima de 50 t, exclusive mobilização e desmobilização de equipamento e bate-estaca</t>
  </si>
  <si>
    <t>03.02.001.002 </t>
  </si>
  <si>
    <t>03.02.002 </t>
  </si>
  <si>
    <t>Bloco de Coroamento- 18 und</t>
  </si>
  <si>
    <t>03.02.002.001 </t>
  </si>
  <si>
    <t>03.02.002.002 </t>
  </si>
  <si>
    <t>Reaterro manual de valas ou áreas, com espalhamento e compactação, utilizando compactador à percussão sapinho, sem controle do grau de compactação</t>
  </si>
  <si>
    <t>03.02.002.003 </t>
  </si>
  <si>
    <t>Aço CA - 50 Ø 6,3 a 12,5mm, inclusive corte, dobragem, montagem e colocacao de ferragens nas formas, para superestruturas e fundações - R1</t>
  </si>
  <si>
    <t>03.02.002.004 </t>
  </si>
  <si>
    <t>Concreto simples usinado fck=25mpa, bombeado, lançado e adensado em superestrutura</t>
  </si>
  <si>
    <t>03.02.002.005 </t>
  </si>
  <si>
    <t>Concreto simples usinado fck=15mpa, bombeado, lançado e adensado na infraestrutura</t>
  </si>
  <si>
    <t>03.02.002.006 </t>
  </si>
  <si>
    <t>Impermeabilização de alicerce e viga baldrame com 2 demãos de tinta asfáltica tipo Neutrol da Vedacit ou similar, exceto argamassa impermeabilização</t>
  </si>
  <si>
    <t>03.02.002.007 </t>
  </si>
  <si>
    <t>Forma plana para fundações, em compensado resinado 12mm, 03 usos</t>
  </si>
  <si>
    <t>03.02.003 </t>
  </si>
  <si>
    <t>Vigas de Travamento</t>
  </si>
  <si>
    <t>03.02.003.001 </t>
  </si>
  <si>
    <t>03.02.003.002 </t>
  </si>
  <si>
    <t>03.02.003.003 </t>
  </si>
  <si>
    <t>03.02.003.004 </t>
  </si>
  <si>
    <t>Aço CA - 50 Ø 16,00mm, inclusive corte, dobragem, montagem e colocacao de ferragens nas formas, para superestruturas e fundações - Rev 02</t>
  </si>
  <si>
    <t>03.02.003.005 </t>
  </si>
  <si>
    <t>03.02.003.006 </t>
  </si>
  <si>
    <t>03.02.003.007 </t>
  </si>
  <si>
    <t>03.02.003.008 </t>
  </si>
  <si>
    <t>Forma plana para vigas-baldrame, em compensado resinado de 12mm, 03 usos, inclusive escoramento</t>
  </si>
  <si>
    <t>03.02.004 </t>
  </si>
  <si>
    <t>Bloco de Concreto simples (1,0x0,50) 9x</t>
  </si>
  <si>
    <t>03.02.004.001 </t>
  </si>
  <si>
    <t>03.02.004.002 </t>
  </si>
  <si>
    <t>03.02.004.003 </t>
  </si>
  <si>
    <t>03.02.004.004 </t>
  </si>
  <si>
    <t>03.02.004.005 </t>
  </si>
  <si>
    <t>03.02.004.006 </t>
  </si>
  <si>
    <t>03.02.005 </t>
  </si>
  <si>
    <t>Blocos ( 0,6x0,50x0,50x01 und)</t>
  </si>
  <si>
    <t>03.02.005.001 </t>
  </si>
  <si>
    <t>03.02.005.002 </t>
  </si>
  <si>
    <t>03.02.005.003 </t>
  </si>
  <si>
    <t>03.02.005.004 </t>
  </si>
  <si>
    <t>03.02.005.005 </t>
  </si>
  <si>
    <t>03.02.005.006 </t>
  </si>
  <si>
    <t>03.02.006 </t>
  </si>
  <si>
    <t>Alvenaria</t>
  </si>
  <si>
    <t>03.02.006.001 </t>
  </si>
  <si>
    <t>03.02.006.002 </t>
  </si>
  <si>
    <t>03.02.006.003 </t>
  </si>
  <si>
    <t>03.02.007 </t>
  </si>
  <si>
    <t>Cintamentos</t>
  </si>
  <si>
    <t>03.02.007.001 </t>
  </si>
  <si>
    <t>03.02.007.002 </t>
  </si>
  <si>
    <t>03.02.007.003 </t>
  </si>
  <si>
    <t>Aço CA - 60 Ø 4,2 a 9,5mm, inclusive corte, dobragem, montagem e colocacao de ferragens nas formas, para superestruturas e fundações - R1</t>
  </si>
  <si>
    <t>03.02.007.004 </t>
  </si>
  <si>
    <t>03.02.007.005 </t>
  </si>
  <si>
    <t>03.02.007.006 </t>
  </si>
  <si>
    <t>03.02.007.007 </t>
  </si>
  <si>
    <t>03.02.008 </t>
  </si>
  <si>
    <t>Camada</t>
  </si>
  <si>
    <t>03.02.008.001 </t>
  </si>
  <si>
    <t>Aterro de caixão de ediificação, com fornec. de areia, adensada com água</t>
  </si>
  <si>
    <t>03.02.008.002 </t>
  </si>
  <si>
    <t>03.02.008.003 </t>
  </si>
  <si>
    <t>Aplicação de lona plástica para execução de pavimentos de concreto. af_11/2017</t>
  </si>
  <si>
    <t>03.02.008.004 </t>
  </si>
  <si>
    <t>Fornecimento e instalação de tela aço soldada nervurada CA-60, Q-196, malha 10x10cm, ferro 5.0mm (3,11 kg/m2), painel 2,45x6,0m, Telcon ou similar</t>
  </si>
  <si>
    <t>03.02.008.005 </t>
  </si>
  <si>
    <t>Acabamento superficial de concreto com lixamento e polimento</t>
  </si>
  <si>
    <t>m²</t>
  </si>
  <si>
    <t>03.02.008.006 </t>
  </si>
  <si>
    <t>Fornecimento e assentamento de juntas plásticas para pisos 27 x 3mm</t>
  </si>
  <si>
    <t>03.02.008.007 </t>
  </si>
  <si>
    <t>Camada impermeabilizadora, espessura = 8,0cm, c/ concreto fck = 21mpa</t>
  </si>
  <si>
    <t>03.03 </t>
  </si>
  <si>
    <t>SUPERESTRUTURA</t>
  </si>
  <si>
    <t>03.03.001 </t>
  </si>
  <si>
    <t>Pilares</t>
  </si>
  <si>
    <t>03.03.001.001 </t>
  </si>
  <si>
    <t>03.03.001.002 </t>
  </si>
  <si>
    <t>03.03.001.003 </t>
  </si>
  <si>
    <t>Forma plana para estruturas, em compensado plastificado de 12mm, 03 usos, exclusive escoramento - Revisada 07.2015</t>
  </si>
  <si>
    <t>03.03.001.004 </t>
  </si>
  <si>
    <t>Concreto simples usinado fck=30mpa, bombeado, lançado e adensado em superestrutura</t>
  </si>
  <si>
    <t>03.03.002 </t>
  </si>
  <si>
    <t>Laje Pre-moldada</t>
  </si>
  <si>
    <t>03.03.002.001 </t>
  </si>
  <si>
    <t>03.03.002.002 </t>
  </si>
  <si>
    <t>03.03.002.003 </t>
  </si>
  <si>
    <t>Laje pré-fabricada treliçada para piso ou cobertura, intereixo 38cm, h=12cm, el. enchimento em bloco cerâmico h=8cm, inclusive escoramento em madeira e capeamento 4cm.</t>
  </si>
  <si>
    <t>M2</t>
  </si>
  <si>
    <t>03.03.002.004 </t>
  </si>
  <si>
    <t>Fornecimento e instalação de tela aço soldada nervurada CA-60, Q-92, malha 15x15cm, ferro 4.2mm (1.48 kg/m2), painel 2,45x6,0m, Telcon ou similar</t>
  </si>
  <si>
    <t>03.03.003 </t>
  </si>
  <si>
    <t>Laje maciça</t>
  </si>
  <si>
    <t>03.03.003.001 </t>
  </si>
  <si>
    <t>Forma plana para estruturas, em compensado resinado de 12mm, 03 usos, inclusive escoramento - Revisada 07.2015</t>
  </si>
  <si>
    <t>03.03.003.002 </t>
  </si>
  <si>
    <t>03.03.004 </t>
  </si>
  <si>
    <t>Cintamento Superior  nível 2,92m</t>
  </si>
  <si>
    <t>03.03.004.001 </t>
  </si>
  <si>
    <t>03.03.004.002 </t>
  </si>
  <si>
    <t>03.03.004.003 </t>
  </si>
  <si>
    <t>03.03.004.004 </t>
  </si>
  <si>
    <t>03.03.005 </t>
  </si>
  <si>
    <t>Cintamento superior nível 3,72m</t>
  </si>
  <si>
    <t>03.03.005.001 </t>
  </si>
  <si>
    <t>03.03.005.002 </t>
  </si>
  <si>
    <t>03.03.005.003 </t>
  </si>
  <si>
    <t>03.03.005.004 </t>
  </si>
  <si>
    <t>03.03.005.005 </t>
  </si>
  <si>
    <t>03.03.006 </t>
  </si>
  <si>
    <t>Cintamento superior nível 7,15m</t>
  </si>
  <si>
    <t>03.03.006.001 </t>
  </si>
  <si>
    <t>03.03.006.002 </t>
  </si>
  <si>
    <t>03.03.006.003 </t>
  </si>
  <si>
    <t>03.03.006.004 </t>
  </si>
  <si>
    <t>03.03.007 </t>
  </si>
  <si>
    <t>Arquibancadas</t>
  </si>
  <si>
    <t>03.03.007.001 </t>
  </si>
  <si>
    <t>03.03.007.002 </t>
  </si>
  <si>
    <t>03.03.007.003 </t>
  </si>
  <si>
    <t>03.03.007.004 </t>
  </si>
  <si>
    <t>03.03.007.005 </t>
  </si>
  <si>
    <t>Piso cimentado liso traço 1:5, e = 3 cm, c/ junta plástica 3 x 27 mm</t>
  </si>
  <si>
    <t>03.03.007.006 </t>
  </si>
  <si>
    <t>Camada impermeabilizadora, espessura = 5,0cm, c/ concreto fck = 15mpa</t>
  </si>
  <si>
    <t>03.04 </t>
  </si>
  <si>
    <t>ELEVAÇÃO</t>
  </si>
  <si>
    <t>03.04.001 </t>
  </si>
  <si>
    <t>Alvenaria bloco cerâmico vedação, 9x19x24cm, e=9cm, com argamassa t5 - 1:2:8 (cimento/cal/areia), junta=1cm - Rev.09</t>
  </si>
  <si>
    <t>03.04.002 </t>
  </si>
  <si>
    <t>03.04.003 </t>
  </si>
  <si>
    <t>Cintas e vergas em concreto armado pré-moldado fck=15 mpa, seção 9x12cm</t>
  </si>
  <si>
    <t>03.04.004 </t>
  </si>
  <si>
    <t>Divisória em granito cinza andorinha para mictórios, polido, e=2cm, inclusive fixação - Rev 02</t>
  </si>
  <si>
    <t>03.04.005 </t>
  </si>
  <si>
    <t>Cobogó de cimento, com único furo, dim: 20 x 20cm</t>
  </si>
  <si>
    <t>03.05 </t>
  </si>
  <si>
    <t>COBERTURA</t>
  </si>
  <si>
    <t>03.05.001 </t>
  </si>
  <si>
    <t>Estrutura treliçada de cobertura, tipo arco, com ligações soldadas, inclusos perfis metálicos, chapas metálicas, mão de obra,  transporte com guindaste e pintura - fornecimento e instalação. af_01/2020_p</t>
  </si>
  <si>
    <t>03.05.002 </t>
  </si>
  <si>
    <t>Telhamento com telha em alumínio, simples, ondulada, não pintada e = 0,5 mm - Rev. 01</t>
  </si>
  <si>
    <t>03.05.003 </t>
  </si>
  <si>
    <t>Madeiramento em massaranduba/madeira de lei, peça serrada 5cm x 14cm, p/ telha ondulada eternit 8 mm</t>
  </si>
  <si>
    <t>03.05.004 </t>
  </si>
  <si>
    <t>Telhamento com telha de fibrocimento ondulada esp = 8mm</t>
  </si>
  <si>
    <t>03.05.005 </t>
  </si>
  <si>
    <t>Madeiramento em massaranduba/madeira de lei, peça serrada 5cm x 14cm com abertura de encaixes</t>
  </si>
  <si>
    <t>03.05.006 </t>
  </si>
  <si>
    <t>Calha em chapa de alumínio lisa nº26, e=0,46mm</t>
  </si>
  <si>
    <t>03.05.007 </t>
  </si>
  <si>
    <t>Calha em chapa de aço galvanizado número 24, desenvolvimento de 33 cm, incluso transporte vertical. af_07/2019</t>
  </si>
  <si>
    <t>03.05.008 </t>
  </si>
  <si>
    <t>Rufo em placa de concreto l = 0,34 m</t>
  </si>
  <si>
    <t>03.05.009 </t>
  </si>
  <si>
    <t>Impermeabilização c/ manta asfáltica 4mm, estruturada com não-tecido de poliéster, inclusive aplicação de 1 demão de primer, exceto proteção mecânica</t>
  </si>
  <si>
    <t>03.05.010 </t>
  </si>
  <si>
    <t>Impermeabilização - Proteção mecânica de superficie com argamassa cimento e areia, traço 1:3</t>
  </si>
  <si>
    <t>03.05.011 </t>
  </si>
  <si>
    <t>Impermeabilizaçao flexível, base acrílica, tipo Igolflex Branco Sika ou similar, p/lajes, calhas, varandas, terraços e coberturas de reservatorios</t>
  </si>
  <si>
    <t>03.06 </t>
  </si>
  <si>
    <t>DRENAGEM</t>
  </si>
  <si>
    <t>03.06.001 </t>
  </si>
  <si>
    <t>Tampa de concreto armado 60x60x5cm para caixa</t>
  </si>
  <si>
    <t>03.06.002 </t>
  </si>
  <si>
    <t>Caixa de inspeção  0.60 x 0.60 x 0.60m</t>
  </si>
  <si>
    <t>03.06.003 </t>
  </si>
  <si>
    <t>Ralo hemisférico em fº fº, tipo abacaxi Ø 100mm</t>
  </si>
  <si>
    <t>03.06.004 </t>
  </si>
  <si>
    <t>Ralo hemisférico em ferro fundido tipo abacaxi, DN=150mm</t>
  </si>
  <si>
    <t>03.06.005 </t>
  </si>
  <si>
    <t>Ralo hemisférico em ferro fundido tipo abacaxi, DN=50mm</t>
  </si>
  <si>
    <t>03.06.006 </t>
  </si>
  <si>
    <t>Tubo pvc rígido soldável ponta e bolsa p/ esgoto predial, d = 100 mm</t>
  </si>
  <si>
    <t>03.06.007 </t>
  </si>
  <si>
    <t>Tubo pvc rígido soldável ponta e bolsa p/ esgoto predial, d =  50 mm</t>
  </si>
  <si>
    <t>03.06.008 </t>
  </si>
  <si>
    <t>Tubo pvc rígido soldável ponta e bolsa p/ esgoto predial, d = 150 mm</t>
  </si>
  <si>
    <t>03.06.009 </t>
  </si>
  <si>
    <t>Tubo pvc rígido c/anel borracha, serie normal, p/esgoto predial, d = 200mm</t>
  </si>
  <si>
    <t>03.06.010 </t>
  </si>
  <si>
    <t>Assentamento de tubo de pvc junta elástica para esgotos sanitários, ponta e bolsa, diam. = 300mm</t>
  </si>
  <si>
    <t>03.06.011 </t>
  </si>
  <si>
    <t>Fornecimento de tubo de pvc p/rede coletora esgoto, JEI, PB, dn = 300mm (Vinilfort - Tigre ou similar)</t>
  </si>
  <si>
    <t>03.06.012 </t>
  </si>
  <si>
    <t>Joelho 90° em pvc rígido soldável, para esgoto predial, diâm = 50mm</t>
  </si>
  <si>
    <t>03.06.013 </t>
  </si>
  <si>
    <t>Joelho 90° em pvc rígido soldável, para esgoto predial, diâm = 100mm</t>
  </si>
  <si>
    <t>03.06.014 </t>
  </si>
  <si>
    <t>Joelho 90 graus, pvc, serie r, água pluvial, dn 150 mm, junta elástica, fornecido e instalado em condutores verticais de águas pluviais. af_12/2014</t>
  </si>
  <si>
    <t>03.07 </t>
  </si>
  <si>
    <t>INSTALAÇÕES HIDRÁULICAS</t>
  </si>
  <si>
    <t>03.07.001 </t>
  </si>
  <si>
    <t>Joelho 90º de pvc rígido soldável, marrom  diâm = 20mm</t>
  </si>
  <si>
    <t>03.07.002 </t>
  </si>
  <si>
    <t>Joelho 90º pvc rígido soldável c/bucha de latão,  d= 20mm x 1/2"</t>
  </si>
  <si>
    <t>03.07.003 </t>
  </si>
  <si>
    <t>Joelho 90 graus, pvc, soldável, dn 25mm, instalado em prumada de água - fornecimento e instalação. af_12/2014</t>
  </si>
  <si>
    <t>03.07.004 </t>
  </si>
  <si>
    <t>Joelho 90 graus, pvc, soldável, dn 32mm, instalado em prumada de água - fornecimento e instalação. af_12/2014</t>
  </si>
  <si>
    <t>03.07.005 </t>
  </si>
  <si>
    <t>Tê 90º de pvc rígido soldável, marrom  diâm = 20mm</t>
  </si>
  <si>
    <t>03.07.006 </t>
  </si>
  <si>
    <t>Tê 90º de pvc rígido soldável, marrom  diâm = 25mm</t>
  </si>
  <si>
    <t>03.07.007 </t>
  </si>
  <si>
    <t>Tê 90º de pvc rígido soldável, marrom  diâm = 32mm</t>
  </si>
  <si>
    <t>03.07.008 </t>
  </si>
  <si>
    <t>Tê 90º de pvc rígido soldável, marrom  diâm = 40mm</t>
  </si>
  <si>
    <t>03.07.009 </t>
  </si>
  <si>
    <t>Tê de redução 90º de pvc rígido soldável, marrom  diâm = 25 x 20mm</t>
  </si>
  <si>
    <t>03.07.010 </t>
  </si>
  <si>
    <t>Bucha de redução curta de pvc rígido soldável, marrom, diâm = 25 x 20mm</t>
  </si>
  <si>
    <t>03.07.011 </t>
  </si>
  <si>
    <t>Bucha de redução longa de pvc rígido soldável, marrom, diâm = 32 x 20mm</t>
  </si>
  <si>
    <t>03.07.012 </t>
  </si>
  <si>
    <t>Bucha de redução curta de pvc rígido soldável, marrom, diâm = 32 x 25mm</t>
  </si>
  <si>
    <t>03.07.013 </t>
  </si>
  <si>
    <t>Bucha de redução curta de pvc rígido soldável, marrom, diâm = 40 x 32mm</t>
  </si>
  <si>
    <t>03.07.014 </t>
  </si>
  <si>
    <t>Registro gaveta c/canopla cromada, 3/4", linha Link, Deca ou similar</t>
  </si>
  <si>
    <t>03.07.015 </t>
  </si>
  <si>
    <t>Registro de gaveta bruto, latão, roscável, 1 1/4?, instalado em reservação de água de edificação que possua reservatório de fibra/fibrocimento ? fornecimento e instalação. af_06/2016</t>
  </si>
  <si>
    <t>03.07.016 </t>
  </si>
  <si>
    <t>Registro de gaveta bruto, latão, roscável, 1?, instalado em reservação de água de edificação que possua reservatório de fibra/fibrocimento ? fornecimento e instalação. af_06/2016</t>
  </si>
  <si>
    <t>03.07.017 </t>
  </si>
  <si>
    <t>Registro de pressão 1/2" c/canopla cromada, linha Standard C39 - ref 1416, Deca ou similar</t>
  </si>
  <si>
    <t>03.07.018 </t>
  </si>
  <si>
    <t>Adaptador com flange e anel de vedação, pvc, soldável, dn  20 mm x 1/2 , instalado em reservação de água de edificação que possua reservatório de fibra/fibrocimento   fornecimento e instalação. af_06/2016</t>
  </si>
  <si>
    <t>03.07.019 </t>
  </si>
  <si>
    <t>Adaptador com flange e anel de vedação, pvc, soldável, dn  25 mm x 3/4 , instalado em reservação de água de edificação que possua reservatório de fibra/fibrocimento   fornecimento e instalação. af_06/2016</t>
  </si>
  <si>
    <t>03.07.020 </t>
  </si>
  <si>
    <t>Adaptador com flange e anel de vedação, pvc, soldável, dn 32 mm x 1 , instalado em reservação de água de edificação que possua reservatório de fibra/fibrocimento   fornecimento e instalação. af_06/2016</t>
  </si>
  <si>
    <t>03.07.021 </t>
  </si>
  <si>
    <t>Adaptador com flange e anel de vedação, pvc, soldável, dn 40 mm x 1 1/4 , instalado em reservação de água de edificação que possua reservatório de fibra/fibrocimento   fornecimento e instalação. af_06/2016</t>
  </si>
  <si>
    <t>03.07.022 </t>
  </si>
  <si>
    <t>Torneira de boia, roscável, 1/2? , fornecida e instalada em reservação de água. af_06/2016</t>
  </si>
  <si>
    <t>03.07.023 </t>
  </si>
  <si>
    <t>Tubo pvc rígido soldável marrom p/ água, d = 20 mm (1/2")</t>
  </si>
  <si>
    <t>03.07.024 </t>
  </si>
  <si>
    <t>Tubo pvc rígido soldável marrom p/ água, d = 25 mm (3/4")</t>
  </si>
  <si>
    <t>03.07.025 </t>
  </si>
  <si>
    <t>Tubo pvc rígido soldável marrom p/ água, d = 32 mm (1")</t>
  </si>
  <si>
    <t>03.07.026 </t>
  </si>
  <si>
    <t>Tubo pvc rígido soldável marrom p/ água, d = 40 mm (1 1/4")</t>
  </si>
  <si>
    <t>03.07.027 </t>
  </si>
  <si>
    <t>Caixa d'agua de polietileno - instalada, exceto base de apoio, cap. 1000 litros</t>
  </si>
  <si>
    <t>03.08 </t>
  </si>
  <si>
    <t>INSTALAÇÕES SANITÁRIAS</t>
  </si>
  <si>
    <t>03.08.001 </t>
  </si>
  <si>
    <t>Caixa sifonada quadrada, com sete entradas e uma saída, d = 150 x 150 x 50mm, ref. nº25, acabamento branco, marca Akros ou similar</t>
  </si>
  <si>
    <t>03.08.002 </t>
  </si>
  <si>
    <t>Caixa sifonada quadrada, com três entradas e uma saida, d = 100x100x50mm, ref. nº 63, branco, com grelha, Akros ou similar</t>
  </si>
  <si>
    <t>03.08.003 </t>
  </si>
  <si>
    <t>Joelho de 45° em pvc rígido soldável, para esgoto secundário, diâm = 40mm</t>
  </si>
  <si>
    <t>03.08.004 </t>
  </si>
  <si>
    <t>Joelho 45° em pvc rígido soldável, para esgoto predial, diâm = 50mm</t>
  </si>
  <si>
    <t>03.08.005 </t>
  </si>
  <si>
    <t>Joelho 45° em pvc rígido c/ anéis, para esgoto predial, diâm =100mm</t>
  </si>
  <si>
    <t>03.08.006 </t>
  </si>
  <si>
    <t>Curva 90° curta em pvc rígido soldável, diâm = 100mm</t>
  </si>
  <si>
    <t>03.08.007 </t>
  </si>
  <si>
    <t>Joelho de 90° em pvc rígido soldável, para esgoto secundário, diâm = 40mm</t>
  </si>
  <si>
    <t>03.08.008 </t>
  </si>
  <si>
    <t>Joelho 90° em pvc rígido c/ anéis, para esgoto predial, diâm = 50mm</t>
  </si>
  <si>
    <t>03.08.009 </t>
  </si>
  <si>
    <t>Joelho 90° em pvc rígido c/ anéis, com visita, para esgoto predial, diâm =100 x 50mm</t>
  </si>
  <si>
    <t>03.08.010 </t>
  </si>
  <si>
    <t>Junção simples em pvc rígido c/ anéis, para esgoto primário, diâm = 100 x 100mm</t>
  </si>
  <si>
    <t>03.08.011 </t>
  </si>
  <si>
    <t>Junção simples em pvc rígido soldável, para esgoto primário, diâm = 50 x 50mm</t>
  </si>
  <si>
    <t>03.08.012 </t>
  </si>
  <si>
    <t>Tê sanitário em pvc rígido c/ anéis, para esgoto primário, diâm = 50 x 50mm</t>
  </si>
  <si>
    <t>03.08.013 </t>
  </si>
  <si>
    <t>Tê sanitário em pvc rígido soldável, para esgoto primário, diâm = 100 x 50mm</t>
  </si>
  <si>
    <t>03.08.014 </t>
  </si>
  <si>
    <t>Tubo pvc rígido c/anel borracha, serie normal, p/esgoto predial, d = 100mm</t>
  </si>
  <si>
    <t>03.08.015 </t>
  </si>
  <si>
    <t>Tubo pvc rígido c/anel borracha, serie normal, p/esgoto predial, d =  50mm</t>
  </si>
  <si>
    <t>03.08.016 </t>
  </si>
  <si>
    <t>Tubo pvc rígido c/anel borracha, serie normal, p/esgoto predial, d =  40mm</t>
  </si>
  <si>
    <t>03.08.017 </t>
  </si>
  <si>
    <t>Ralo sifonado em pvc d = 100 mm altura regulável, saída 40 mm, com grelha redonda acabamento cromado</t>
  </si>
  <si>
    <t>03.08.018 </t>
  </si>
  <si>
    <t>Bucha de redução longa, em pvc rígido soldável, para esgoto secundário, diâm = 50 x 40mm</t>
  </si>
  <si>
    <t>03.08.019 </t>
  </si>
  <si>
    <t>Curva 45° longa em pvc rígido soldável, diâm = 50mm</t>
  </si>
  <si>
    <t>03.08.020 </t>
  </si>
  <si>
    <t>Luva simples, pvc, serie normal, esgoto predial, dn 100 mm, junta elástica, fornecido e instalado em ramal de descarga ou ramal de esgoto sanitário. af_12/2014</t>
  </si>
  <si>
    <t>03.08.021 </t>
  </si>
  <si>
    <t>03.08.022 </t>
  </si>
  <si>
    <t>03.08.023 </t>
  </si>
  <si>
    <t>Caixa de inspeção  0,30 x 0,30 x 0,40m</t>
  </si>
  <si>
    <t>03.08.024 </t>
  </si>
  <si>
    <t>Bomba Submersa em aço inox 1cv - 750w - Worker ou similar</t>
  </si>
  <si>
    <t>03.08.025 </t>
  </si>
  <si>
    <t>Fornecimento de haste de aterramento 5/8"x3,00m com conector</t>
  </si>
  <si>
    <t>03.08.026 </t>
  </si>
  <si>
    <t>Cabo de cobre nú 10 mm2 - fornecimento e assentamento (10,85m/kg)</t>
  </si>
  <si>
    <t>03.08.027 </t>
  </si>
  <si>
    <t>Eletroduto de pvc rígido roscável, diâm = 25mm (3/4")</t>
  </si>
  <si>
    <t>03.09 </t>
  </si>
  <si>
    <t>INSTALAÇÕES ELÉTRICAS</t>
  </si>
  <si>
    <t>03.09.001 </t>
  </si>
  <si>
    <t>Iluminação</t>
  </si>
  <si>
    <t>03.09.001.001 </t>
  </si>
  <si>
    <t>Arandela de uso externo em tubo de aço zincado e pintado, com difusor em vidro leitoso brilhante, da XOULUX, ref. B-706/1 ou similar, inclusive lâmpada mista de 160w</t>
  </si>
  <si>
    <t>03.09.001.002 </t>
  </si>
  <si>
    <t>Luminária tubular com lâmpada led de 1 x 9/10 w / bivolt</t>
  </si>
  <si>
    <t>03.09.001.003 </t>
  </si>
  <si>
    <t>Luminária tubular com lâmpada led de 2 x 9/10 w / bivolt - Rev 01</t>
  </si>
  <si>
    <t>03.09.001.004 </t>
  </si>
  <si>
    <t>Refletor de led Premium 225W IP65 220V</t>
  </si>
  <si>
    <t>03.09.001.005 </t>
  </si>
  <si>
    <t>Interruptor 01 seção, com caixa pvc 4"x2"</t>
  </si>
  <si>
    <t>03.09.001.006 </t>
  </si>
  <si>
    <t>Interruptor 02 seções simples, de embutir, com placa, conjugado com tomada 2p+t, ABNT, 10A, inclusive caixa pvc 4x2</t>
  </si>
  <si>
    <t>03.09.001.007 </t>
  </si>
  <si>
    <t>Interruptor 02 seções, com caixa pvc 4"x2"</t>
  </si>
  <si>
    <t>03.09.002 </t>
  </si>
  <si>
    <t>Tomada</t>
  </si>
  <si>
    <t>03.09.002.001 </t>
  </si>
  <si>
    <t>Tomada dupla, 2p + t, ABNT, de embutir, 20 A, com placa em pvc</t>
  </si>
  <si>
    <t>03.09.003 </t>
  </si>
  <si>
    <t>Cabos</t>
  </si>
  <si>
    <t>03.09.003.001 </t>
  </si>
  <si>
    <t>Cabo de cobre flexível isolado, 2,5 mm², anti-chama 0,6/1,0 kv, para circuitos terminais - fornecimento e instalação. af_12/2015</t>
  </si>
  <si>
    <t>03.09.003.002 </t>
  </si>
  <si>
    <t>Cabo de cobre flexível isolado, 1,5 mm², anti-chama 450/750 v, para circuitos terminais - fornecimento e instalação. af_12/2015</t>
  </si>
  <si>
    <t>03.09.003.003 </t>
  </si>
  <si>
    <t>Cabo de cobre isolado HEPR (XLPE), flexível,   4,0mm², 1kv / 90º C</t>
  </si>
  <si>
    <t>03.09.003.004 </t>
  </si>
  <si>
    <t>Cabo de cobre isolado HEPR (XLPE), flexível,   6,0mm², 1kv / 90º C</t>
  </si>
  <si>
    <t>03.09.003.005 </t>
  </si>
  <si>
    <t>Fio de cobre nu  6mm2 para aterramento</t>
  </si>
  <si>
    <t>03.09.003.006 </t>
  </si>
  <si>
    <t>Terminal de compressão para cabo de   1,50 mm2 - fornecimento e instalação</t>
  </si>
  <si>
    <t>03.09.003.007 </t>
  </si>
  <si>
    <t>Terminal de compressão para cabo de   2,50 mm2 - fornecimento e instalação</t>
  </si>
  <si>
    <t>03.09.003.008 </t>
  </si>
  <si>
    <t>Terminal de compressão para cabo de   4 mm2 - fornecimento e instalação</t>
  </si>
  <si>
    <t>03.09.003.009 </t>
  </si>
  <si>
    <t>Terminal de compressão para cabo de   6 mm2 - fornecimento e instalação</t>
  </si>
  <si>
    <t>03.09.004 </t>
  </si>
  <si>
    <t>Quadro e Disjuntores</t>
  </si>
  <si>
    <t>03.09.004.001 </t>
  </si>
  <si>
    <t>Disjuntor termomagnetico bipolar 40 A, padrão DIN (Europeu - linha branca), curva C, corrente 5KA</t>
  </si>
  <si>
    <t>03.09.004.002 </t>
  </si>
  <si>
    <t>Quadro de distribuição de embutir, em chapa de aço, para até 24 disjuntores, com barramento, padrão DIN, exclusive disjuntores</t>
  </si>
  <si>
    <t>03.09.004.003 </t>
  </si>
  <si>
    <t>Quadro de distribuição de embutir, em chapa de aço, para até 08 disjuntores, com barramento, padrão DIN, exclusive disjuntores</t>
  </si>
  <si>
    <t>03.09.004.004 </t>
  </si>
  <si>
    <t>Disjuntor termomagnetico monopolar 10 A, padrão DIN (linha branca) curva de disparo B, corrente de interrupção 5KA, ref.: Siemens 5 SX1 ou similar.</t>
  </si>
  <si>
    <t>03.09.004.005 </t>
  </si>
  <si>
    <t>Disjuntor termomagnetico bipolar 10 A, padrão DIN (linha branca)</t>
  </si>
  <si>
    <t>03.09.004.006 </t>
  </si>
  <si>
    <t>Disjuntor termomagnetico monopolar 16 A, padrão DIN (linha branca) curva de disparo B, corrente de interrupção 5KA, ref.: Siemens 5 SX1 ou similar.</t>
  </si>
  <si>
    <t>03.09.004.007 </t>
  </si>
  <si>
    <t>Disjuntor monopolar 2 A, padrão DIN (linha branca), curva de disparo C, corrente de interrupção 5KA, ref.: Siemens 5 SX11027 ou similar.</t>
  </si>
  <si>
    <t>03.09.004.008 </t>
  </si>
  <si>
    <t>Dispositivo de proteção contra surto de tensão DPS 60kA - 275v</t>
  </si>
  <si>
    <t>03.09.005 </t>
  </si>
  <si>
    <t>Eletrodutos e Acessórios</t>
  </si>
  <si>
    <t>03.09.005.001 </t>
  </si>
  <si>
    <t>Fornecimento e instalação de eletrocalha metálica  50 x  50 x 3000 mm (ref. valemam ou similar)</t>
  </si>
  <si>
    <t>03.09.005.002 </t>
  </si>
  <si>
    <t>Tampa de encaixe 50 X 3000 mm, galvanizada à fogo, para eletrocalha metálica (ref.: mopa ou similar)</t>
  </si>
  <si>
    <t>03.09.005.003 </t>
  </si>
  <si>
    <t>Fornecimento e instalação de emenda interna com base lisa 50 x 50 mm (ref. vl 3.01-21-50/50 ge valemam ou similar)</t>
  </si>
  <si>
    <t>03.09.005.004 </t>
  </si>
  <si>
    <t>Curva de inversão 50 x 50 mm para eletrocalha metálica (ref.: mopa ou similar)</t>
  </si>
  <si>
    <t>03.09.005.005 </t>
  </si>
  <si>
    <t>Curva horizontal 50 x 50 mm para eletrocalha metálica, com ângulo 90° (ref.: mopa ou similar)</t>
  </si>
  <si>
    <t>03.09.005.006 </t>
  </si>
  <si>
    <t>Arruela de alumínio p/ eletroduto d=1 1/4"</t>
  </si>
  <si>
    <t>03.09.005.007 </t>
  </si>
  <si>
    <t>Bucha de alumínio p/ eletroduto d=1 1/4"</t>
  </si>
  <si>
    <t>03.09.005.008 </t>
  </si>
  <si>
    <t>Arruela de alumínio p/ eletroduto d=1"</t>
  </si>
  <si>
    <t>03.09.005.009 </t>
  </si>
  <si>
    <t>Bucha de alumínio p/ eletroduto d=1"</t>
  </si>
  <si>
    <t>03.09.005.010 </t>
  </si>
  <si>
    <t>Fornecimento e instalação de saída horizontal para eletroduto 1" (ref. vl 33 valemam ou similar)</t>
  </si>
  <si>
    <t>03.09.005.011 </t>
  </si>
  <si>
    <t>Arruela de alumínio p/ eletroduto d=3/4"</t>
  </si>
  <si>
    <t>03.09.005.012 </t>
  </si>
  <si>
    <t>Bucha de alumínio p/ eletroduto d=3/4"</t>
  </si>
  <si>
    <t>03.09.005.013 </t>
  </si>
  <si>
    <t>Caixa de passagem pvc, 4" x 2", embutir, p/eletroduto - Rev 01</t>
  </si>
  <si>
    <t>03.09.005.014 </t>
  </si>
  <si>
    <t>Caixa octogonal 4" x 4", pvc, instalada em laje - fornecimento e instalação. af_12/2015</t>
  </si>
  <si>
    <t>03.09.005.015 </t>
  </si>
  <si>
    <t>Caixa de passagem pvc, 4" x 4" cm, embutir, p/eletroduto</t>
  </si>
  <si>
    <t>03.09.005.016 </t>
  </si>
  <si>
    <t>Curva para eletroduto de pvc rígido roscável, diâm = 25mm (3/4")</t>
  </si>
  <si>
    <t>03.09.005.017 </t>
  </si>
  <si>
    <t>Eletroduto de aço galvanizado, classe leve, dn 20 mm (3/4??), aparente, instalado em parede - fornecimento e instalação. af_11/2016_p</t>
  </si>
  <si>
    <t>03.09.005.018 </t>
  </si>
  <si>
    <t>03.09.005.019 </t>
  </si>
  <si>
    <t>Fornecimento e assentamento de curva 90 de ferro galvanizado de 1 1/4"</t>
  </si>
  <si>
    <t>03.09.005.020 </t>
  </si>
  <si>
    <t>Eletroduto flexível liso, pead, dn 40 mm (1 1/4"), para circuitos terminais, instalado em parede - fornecimento e instalação. af_12/2015</t>
  </si>
  <si>
    <t>03.09.005.021 </t>
  </si>
  <si>
    <t>Eletroduto flexível de pvc (sanfonado), diâm = 32mm (1")</t>
  </si>
  <si>
    <t>03.09.005.022 </t>
  </si>
  <si>
    <t>Eletroduto flexível de pvc (sanfonado), diâm = 25mm (3/4")</t>
  </si>
  <si>
    <t>03.09.005.023 </t>
  </si>
  <si>
    <t>Caixa de passagem em alvenaria de tijolos maciços esp. = 0,12m,  dim. int. =  0.50 x 0.50 x 0.60m, com tampa em tela de proteção metálica com dobradiça e porta cadeado</t>
  </si>
  <si>
    <t>03.09.005.024 </t>
  </si>
  <si>
    <t>Fornecimento e instalação de saída horizontal para eletroduto 3/4" (ref. vl 33 valemam ou similar)</t>
  </si>
  <si>
    <t>03.09.005.025 </t>
  </si>
  <si>
    <t>Condulete em alumínio tipo "x" de 3/4"</t>
  </si>
  <si>
    <t>03.09.005.026 </t>
  </si>
  <si>
    <t>Aterramento composto de haste de cobre l = 2,40m, interligada com cabo de cobre tipo cordoalha</t>
  </si>
  <si>
    <t>03.09.005.027 </t>
  </si>
  <si>
    <t>Curva 180 graus para eletroduto, pvc, roscável, dn 40 mm (1 1/4"), para circuitos terminais, instalada em parede - fornecimento e instalação. af_12/2015</t>
  </si>
  <si>
    <t>03.10 </t>
  </si>
  <si>
    <t>INSTALAÇÃO DE COMBATE A INCENDIO</t>
  </si>
  <si>
    <t>03.10.001 </t>
  </si>
  <si>
    <t>Sinalização</t>
  </si>
  <si>
    <t>03.10.001.001 </t>
  </si>
  <si>
    <t>Placa de sinalizacao de seguranca contra incendio, fotoluminescente, retangular, *12 x 40* cm, em pvc *2* mm anti-chamas (simbolos, cores e pictogramas conforme nbr 13434)</t>
  </si>
  <si>
    <t>03.10.001.002 </t>
  </si>
  <si>
    <t>Placa de indicativa de "EXTINTOR" em pvc, dim.: 20 x 20 cm</t>
  </si>
  <si>
    <t>03.10.002 </t>
  </si>
  <si>
    <t>Extintores</t>
  </si>
  <si>
    <t>03.10.002.001 </t>
  </si>
  <si>
    <t>Extintor de pó químico ABC, capacidade 6 kg, alcance médio do jato 5m , tempo de descarga 12s, NBR9443, 9444, 10721</t>
  </si>
  <si>
    <t>03.10.003 </t>
  </si>
  <si>
    <t>Iluminação de Emergêcnia</t>
  </si>
  <si>
    <t>03.10.003.001 </t>
  </si>
  <si>
    <t>Luminária de emergência, com 30 lâmpadas led de 2 w, sem reator - fornecimento e instalação. af_02/2020</t>
  </si>
  <si>
    <t>03.10.004 </t>
  </si>
  <si>
    <t>Sistema de alarme</t>
  </si>
  <si>
    <t>03.10.004.001 </t>
  </si>
  <si>
    <t>03.10.004.002 </t>
  </si>
  <si>
    <t>Condulete em alumínio tipo "C" de 3/4"</t>
  </si>
  <si>
    <t>03.10.004.003 </t>
  </si>
  <si>
    <t>Central de alarme e detecção de incendio, capacidade: 8 laços, com 2 linhas, mod.VR-8L, Verin ou similar</t>
  </si>
  <si>
    <t>03.10.004.004 </t>
  </si>
  <si>
    <t>Sirene aúdiovisual endereçavel, 120db, para alarme de incêndio</t>
  </si>
  <si>
    <t>03.10.004.005 </t>
  </si>
  <si>
    <t>Acionador manual (botoeira) "aperte aqui", p/instal. incendio - endereçável</t>
  </si>
  <si>
    <t>03.10.004.006 </t>
  </si>
  <si>
    <t>Cabo blindado para alarme e detecção de incêncio 3 x 1,5mm2</t>
  </si>
  <si>
    <t>03.11 </t>
  </si>
  <si>
    <t>SPDA</t>
  </si>
  <si>
    <t>03.11.001 </t>
  </si>
  <si>
    <t>Fornecimento e instalação de haste de aterramento 5/8"x3,00m com conector</t>
  </si>
  <si>
    <t>03.11.002 </t>
  </si>
  <si>
    <t>Caixa de inspeção para aterramento, circular, em polietileno, diâmetro interno = 0,3 m e tampa em ferro  af_05/2018</t>
  </si>
  <si>
    <t>03.11.003 </t>
  </si>
  <si>
    <t>Conector cabo-haste em bronze natural para 2 cabos cobre de 16mm² a 70mm² com grampo "U" e porcas de aço galv.Ref:TEL-583 ou similar - fornecimento e instalação</t>
  </si>
  <si>
    <t>03.11.004 </t>
  </si>
  <si>
    <t>Abraçadeira metálica tipo "D" de 1"</t>
  </si>
  <si>
    <t>03.11.005 </t>
  </si>
  <si>
    <t>Eletroduto de pvc rígido roscável, diâm = 32mm (1")</t>
  </si>
  <si>
    <t>03.11.006 </t>
  </si>
  <si>
    <t>Caixa de equalização p/aterramento 20x20x10cm de sobrepor p/11 terminais de pressão c/barramento</t>
  </si>
  <si>
    <t>03.11.007 </t>
  </si>
  <si>
    <t>Fornecimento e assentamento de barra chata de alumínio de 7/8" x 1/8"</t>
  </si>
  <si>
    <t>03.11.008 </t>
  </si>
  <si>
    <t>Terminal de compressão para cabo de  50 mm2 - fornecimento e instalação</t>
  </si>
  <si>
    <t>03.11.009 </t>
  </si>
  <si>
    <t>Cabo de cobre nú 50 mm2 - fornecimento e assentamento (2,27m/kg)</t>
  </si>
  <si>
    <t>03.12 </t>
  </si>
  <si>
    <t>REVESTIMENTOS</t>
  </si>
  <si>
    <t>03.12.001 </t>
  </si>
  <si>
    <t>Revestimento Interno</t>
  </si>
  <si>
    <t>03.12.001.001 </t>
  </si>
  <si>
    <t>03.12.001.002 </t>
  </si>
  <si>
    <t>Chapisco em teto, e=5mm, com argamassa traço t1 - 1:3 (cimento / areia) - revisasa 08/2015</t>
  </si>
  <si>
    <t>03.12.001.003 </t>
  </si>
  <si>
    <t>Reboco ou emboço interno, de parede, com argamassa traço t6 - 1:2:10 (cimento / cal / areia), espessura 1,5 cm</t>
  </si>
  <si>
    <t>03.12.001.004 </t>
  </si>
  <si>
    <t>Reboco ou emboço interno, de teto, com argamassa traço t6 - 1:2:10 (cimento / cal / areia), espessura 1,5 cm</t>
  </si>
  <si>
    <t>03.12.001.005 </t>
  </si>
  <si>
    <t>Revestimento cerâmico para piso ou parede, 37 x 59 cm, Arielle, linha riviera, cor branca ou similar, PEI-3, aplicado com argamassa industrializada ac-ii, rejuntado, exclusive regularização de base ou emboço</t>
  </si>
  <si>
    <t>03.12.002 </t>
  </si>
  <si>
    <t>Revestimento Externo</t>
  </si>
  <si>
    <t>03.12.002.001 </t>
  </si>
  <si>
    <t>03.12.002.002 </t>
  </si>
  <si>
    <t>03.12.002.003 </t>
  </si>
  <si>
    <t>Pastilha ceramica esmaltada, 5 x 5 cm, marca ATLAS, linha engenharia, ref.Iguapé-SG 10190, aplicada com argamassa industrializada ac-ii, rejuntada, exclusive emboço (ou similar)</t>
  </si>
  <si>
    <t>03.12.003 </t>
  </si>
  <si>
    <t>Arquibancada</t>
  </si>
  <si>
    <t>03.12.003.001 </t>
  </si>
  <si>
    <t>03.12.003.002 </t>
  </si>
  <si>
    <t>03.12.004 </t>
  </si>
  <si>
    <t>Peitoril</t>
  </si>
  <si>
    <t>03.12.004.001 </t>
  </si>
  <si>
    <t>Peitoril granito cinza polido, c/ largura = 17 cm, esp = 2 cm</t>
  </si>
  <si>
    <t>03.13 </t>
  </si>
  <si>
    <t>Pavimentação</t>
  </si>
  <si>
    <t>03.13.001 </t>
  </si>
  <si>
    <t>Regularização de base para revest. de pisos com arg. traço t4, esp. média = 2,5cm</t>
  </si>
  <si>
    <t>03.13.002 </t>
  </si>
  <si>
    <t>Revestimento cerâmico para piso ou parede, 53 x 53 cm, Arielle, linha riviera, cor branca ou bege, ou similar, PEI-4, aplicado com argamassa industrializada ac-ii, rejuntado, exclusive regularização de base ou emboço</t>
  </si>
  <si>
    <t>03.13.003 </t>
  </si>
  <si>
    <t>Piso sintético, esportivo, monolítico, flexível de poliuretano PU, com manta, inclusive despesas com alimentação, hospedagem e passagem dos funcionários resp. pela execução e frete dos materiais, da green vision, ref. soft vision ou similar</t>
  </si>
  <si>
    <t>03.13.004 </t>
  </si>
  <si>
    <t>Piso alta resistência 12 mm, cor cinza, com juntas plásticas, polimento até o esmeril 400 e enceramento, exclusive argamassa de regularização, aplicado</t>
  </si>
  <si>
    <t>03.13.005 </t>
  </si>
  <si>
    <t>03.13.006 </t>
  </si>
  <si>
    <t>Soleira em granito cinza andorinha, l = 15 cm, e = 2 cm</t>
  </si>
  <si>
    <t>03.13.007 </t>
  </si>
  <si>
    <t>Soleira alta resistência moldada "in-loco", e = 2 cm, l = 15 cm</t>
  </si>
  <si>
    <t>03.14 </t>
  </si>
  <si>
    <t>ESQUADRIAS</t>
  </si>
  <si>
    <t>03.14.001 </t>
  </si>
  <si>
    <t>Portões de Acesso</t>
  </si>
  <si>
    <t>03.14.001.001 </t>
  </si>
  <si>
    <t>Portão em ferro, padrão escolar, com montantes em perfil "u" de chapa udc 75 x 38 x 2,65 mm (duplo), barras verticais de seção quadrada de 1/2" e barras chata de 1 1/2" x 3/16"  (dupla) horizontais, inclusive ferrolho e dobradiças</t>
  </si>
  <si>
    <t>03.14.001.002 </t>
  </si>
  <si>
    <t>Grade ferro 1/2 x 1/2"</t>
  </si>
  <si>
    <t>03.14.001.003 </t>
  </si>
  <si>
    <t>Fornecimento de cadeado 50mm</t>
  </si>
  <si>
    <t>03.14.002 </t>
  </si>
  <si>
    <t>Portas Internas</t>
  </si>
  <si>
    <t>03.14.002.001 </t>
  </si>
  <si>
    <t>Porta em madeira compensada (canela), lisa, semi-ôca, 1.00 x 2.10 m, inclusive batentes e ferragens</t>
  </si>
  <si>
    <t>03.14.002.002 </t>
  </si>
  <si>
    <t>Porta em madeira compensada (canela), lisa, semi-ôca, 1.00 x 2.10 m, para sanitário de deficiente físico (inclusive batente, ferragens, fechadura, suporte e chapa de alumínio e=1mm) - Rev - 01</t>
  </si>
  <si>
    <t>03.14.002.003 </t>
  </si>
  <si>
    <t>Porta em madeira compensada (virola), lisa, semi-ôca, 0.80 x 2.10 m, inclusive batentes e ferragens</t>
  </si>
  <si>
    <t>03.14.002.004 </t>
  </si>
  <si>
    <t>Porta ou janela em alumínio, cor N/P/B,tipo veneziana, de abrir ou correr, completa inclusive caixilhos, dobradiças ou roldanas e fechadura</t>
  </si>
  <si>
    <t>03.14.003 </t>
  </si>
  <si>
    <t>Janelas</t>
  </si>
  <si>
    <t>03.14.003.001 </t>
  </si>
  <si>
    <t>Janela em alumínio, cor N/P/B, tipo moldura-vidro, max-ar, exclusive vidro</t>
  </si>
  <si>
    <t>03.14.003.002 </t>
  </si>
  <si>
    <t>Vidro liso comum transparente, espessura 4mm</t>
  </si>
  <si>
    <t>03.14.004 </t>
  </si>
  <si>
    <t>Guarda-Corpo e corrimão dos acessos</t>
  </si>
  <si>
    <t>03.14.004.001 </t>
  </si>
  <si>
    <t>03.14.005 </t>
  </si>
  <si>
    <t>Alambrado</t>
  </si>
  <si>
    <t>03.14.005.001 </t>
  </si>
  <si>
    <t>Alambrado com tela de arame galvanizado fio 12 bwg, malha 2 1/2", revestido em pvc, fixada com tubos de aço galvanizado 2 1/2", formando quadros de 2.00 x 2.00 m, exceto mureta</t>
  </si>
  <si>
    <t>03.14.005.002 </t>
  </si>
  <si>
    <t>Portão em tubo ferro galvanizado, com quadro ø= 2", cantoneira 1"x1" e tela de arame galvanizado, fio 12 bwg, malha quadrada d=1"</t>
  </si>
  <si>
    <t>03.14.006 </t>
  </si>
  <si>
    <t>03.14.006.001 </t>
  </si>
  <si>
    <t>Guarda-corpo em tubos de aço galvanizado (altura = 1.00), com barras verticais a cada 2.00m (1 1/2"), barra horizontal intermediária (1 1/2") e barra horizontal superior (2")</t>
  </si>
  <si>
    <t>03.14.006.002 </t>
  </si>
  <si>
    <t>Corrimão Central em tubo ferro galvanizado, superior alt=1,10m, barras intermediárias alt=0,92m e 0,70m de cada lado, diam= 1.1/2" inclusive as verticais de apoio.</t>
  </si>
  <si>
    <t>03.14.006.003 </t>
  </si>
  <si>
    <t>Corrimão central de arquibancada tipo U (invertido) em tubo ferro galvanizado, alt=0,92m, com barras verticais 22cm entre elas de 1.1/2"</t>
  </si>
  <si>
    <t>03.15 </t>
  </si>
  <si>
    <t>Pintura</t>
  </si>
  <si>
    <t>03.15.001 </t>
  </si>
  <si>
    <t>Pitntura externa</t>
  </si>
  <si>
    <t>03.15.001.001 </t>
  </si>
  <si>
    <t>Pintura para exteriores, sobre paredes, com lixamento, aplicação de 01 demão de líquido selador acrílico, 02 demãos de massa acrílica e 02 demãos de tinta pva latex convencional para exteriores - Rev 03</t>
  </si>
  <si>
    <t>03.15.001.002 </t>
  </si>
  <si>
    <t>Pintura para exteriores, sobre paredes, com lixamento, aplicação de 01 demão de selador acrílico, 02 demãos de massa acrílica e 02 demãos de tinta acrílica convencional - Rev 03</t>
  </si>
  <si>
    <t>03.15.002 </t>
  </si>
  <si>
    <t>Pintura Interna</t>
  </si>
  <si>
    <t>03.15.002.001 </t>
  </si>
  <si>
    <t>Pintura para interiores, sobre paredes ou tetos, com lixamento, aplicação de 01 demão de líquido selador, 02 demãos de massa corrida e 02 demãos de tinta pva latex convencional para interiores</t>
  </si>
  <si>
    <t>03.15.003 </t>
  </si>
  <si>
    <t>Pintura de Tetos</t>
  </si>
  <si>
    <t>A</t>
  </si>
  <si>
    <t>03.15.003.001 </t>
  </si>
  <si>
    <t>03.15.004 </t>
  </si>
  <si>
    <t>Pntura de Cobogós</t>
  </si>
  <si>
    <t>03.15.004.001 </t>
  </si>
  <si>
    <t>Aplicação mecânica de pintura com tinta látex acrílica em paredes, duas demãos. af_06/2014</t>
  </si>
  <si>
    <t>03.15.005 </t>
  </si>
  <si>
    <t>Pintura  das esquadrias de madeira</t>
  </si>
  <si>
    <t>03.15.005.001 </t>
  </si>
  <si>
    <t>Pintura sobre superfícies de madeira com aplicação de 01 demão de fundo sintético nivelador, 01 demão de massa a óleo e 02 demãos de tinta esmalte</t>
  </si>
  <si>
    <t>03.15.006 </t>
  </si>
  <si>
    <t>Pintura das esquadrias de ferro</t>
  </si>
  <si>
    <t>03.15.006.001 </t>
  </si>
  <si>
    <t>03.15.007 </t>
  </si>
  <si>
    <t>Pintura de arquibancadas</t>
  </si>
  <si>
    <t>03.15.007.001 </t>
  </si>
  <si>
    <t>03.15.008 </t>
  </si>
  <si>
    <t>Demarcação da quadra</t>
  </si>
  <si>
    <t>03.15.008.001 </t>
  </si>
  <si>
    <t>Pintura de acabamento em superfícies metálicas com aplicação de 01 demão de tinta esmalte poliuretano, RENNER RETHANE FLV 653, bi-componente ou similar - R1</t>
  </si>
  <si>
    <t>03.16 </t>
  </si>
  <si>
    <t>APARELHOS E METAIS SANITÁRIOS</t>
  </si>
  <si>
    <t>03.16.001 </t>
  </si>
  <si>
    <t>Vaso sanitario c/caixa de descarga acoplada, linha saveiro, CELITE ou similar,  c/ engate pvc, assento universal AMANCO ou similar</t>
  </si>
  <si>
    <t>03.16.002 </t>
  </si>
  <si>
    <t>Vaso sanitário convencional, adaptado p/ deficiente físico com elevação do piso, linha popular, ELIZABETH ou similar, com assento plastico universal branco, cj.fixação, tubo de ligação e engate plástico, exceto cx. descarga - Rev 02</t>
  </si>
  <si>
    <t>03.16.003 </t>
  </si>
  <si>
    <t>Válvula de descarga Hydra Max cromada c/ canopla lisa 32mm (1 1/4"), Deca ou similar</t>
  </si>
  <si>
    <t>03.16.004 </t>
  </si>
  <si>
    <t>Mictório de louça com sifão integrado (deca ref m712 ou similar com válvula fech. autom.ref. 2572 decamatic eco ou similar</t>
  </si>
  <si>
    <t>03.16.005 </t>
  </si>
  <si>
    <t>Lavatório louça de canto (Deca-Izy, ref L-10117 ou similar) sem coluna, c/ sifão cromado, válvula cromada, engate cromado, exclusive torneira</t>
  </si>
  <si>
    <t>03.16.006 </t>
  </si>
  <si>
    <t>Torneira de metal ø 1/2" p/ lavatório (deca ref 1190 c-40 ou similar)</t>
  </si>
  <si>
    <t>03.16.007 </t>
  </si>
  <si>
    <t>Cuba de embutir oval (deca linha ref l37)  p/ instalação em bancadas, c/ sifão cromado (deca ref c1680) , engate cromado (deca) ou similares</t>
  </si>
  <si>
    <t>03.16.008 </t>
  </si>
  <si>
    <t>Saboneteira de parede em metal cromado, incluso fixação. af_01/2020</t>
  </si>
  <si>
    <t>03.16.009 </t>
  </si>
  <si>
    <t>Cabide em aço inox, MOLDENOX, linha stylus 108 RSL ou similar</t>
  </si>
  <si>
    <t>03.16.010 </t>
  </si>
  <si>
    <t>Banco articulado para banho com pés de apoio 700x450mm (p/deficientes)</t>
  </si>
  <si>
    <t>03.16.011 </t>
  </si>
  <si>
    <t>Alarme Banheiro Pne Deficiente Físico Conforme Nbr 9050 com acionador</t>
  </si>
  <si>
    <t>03.16.012 </t>
  </si>
  <si>
    <t>Canopla com alavanca para válvula de descarga para deficiente</t>
  </si>
  <si>
    <t>03.16.013 </t>
  </si>
  <si>
    <t>Saboneteira plastica tipo dispenser para sabonete liquido com reservatorio 800 a 1500 ml, incluso fixação. af_01/2020</t>
  </si>
  <si>
    <t>03.16.014 </t>
  </si>
  <si>
    <t>Dispenser para toalha interfolhada</t>
  </si>
  <si>
    <t>03.16.015 </t>
  </si>
  <si>
    <t>Dispenser, em plástico, para papel higiênico em rolo</t>
  </si>
  <si>
    <t>03.16.016 </t>
  </si>
  <si>
    <t>Rodopia em granito cinza andorinha, h = 10 cm, e= 2cm, aplicado com argamassa industrializada ac-i, com acabamento aboleado</t>
  </si>
  <si>
    <t>03.16.017 </t>
  </si>
  <si>
    <t>Bancada em granito cinza andorinha, e=2cm</t>
  </si>
  <si>
    <t>03.16.018 </t>
  </si>
  <si>
    <t>Barra de apoio, para vaso sanitário, angular, 90º,  piso-parede, direita ou esquerda, em aço inox, l=75+75cm, d=1 1/2", Jackwal ou similar</t>
  </si>
  <si>
    <t>03.16.019 </t>
  </si>
  <si>
    <t>Barra de apoio, reta, fixa, em aço inox, l=40cm, d=1 1/2", Jackwal ou similar</t>
  </si>
  <si>
    <t>03.16.020 </t>
  </si>
  <si>
    <t>Barra de apoio, reta, fixa, em aço inox, l=70cm, d=1 1/2", Jackwal ou similar</t>
  </si>
  <si>
    <t>03.16.021 </t>
  </si>
  <si>
    <t>Barra de apoio, reta, fixa, em aço inox, l=80cm, d=1 1/2", Jackwal ou similar</t>
  </si>
  <si>
    <t>03.16.022 </t>
  </si>
  <si>
    <t>Barra de apoio, para lavatório, tres lados, fixa, em aço inox, l= 40x 60cm, d=1 1/4", Jackwal ou similar</t>
  </si>
  <si>
    <t>03.17 </t>
  </si>
  <si>
    <t>03.17.001 </t>
  </si>
  <si>
    <t>Banco de concreto em alvenaria de tijolos maciços, assento em concreto simples, sem encosto, revestido em todas as faces com cerâmica Elizabeth 20x20 cm ou similar</t>
  </si>
  <si>
    <t>03.17.002 </t>
  </si>
  <si>
    <t>Limpeza geral</t>
  </si>
  <si>
    <t>03.17.003 </t>
  </si>
  <si>
    <t>As Built</t>
  </si>
  <si>
    <t>03.17.004 </t>
  </si>
  <si>
    <t>03.17.005 </t>
  </si>
  <si>
    <t>03.17.006 </t>
  </si>
  <si>
    <t>Descarte de resíduos da construção civil em área licenciada</t>
  </si>
  <si>
    <t>t</t>
  </si>
  <si>
    <t>Banco em estrutura de aço, com encosto e assento em madeira</t>
  </si>
  <si>
    <t>Lixeira em estrutura de aço, revestimento de metalranhurado ou chapa de aço inoxidável</t>
  </si>
  <si>
    <t>EQUIPAMENTO ESPORTIVOS</t>
  </si>
  <si>
    <t>Traves oficial para futebol de salão 3x2m em aço galv.3", com requadro e redes de polietileno fio 4mm (conjunto p/futsal)</t>
  </si>
  <si>
    <t>par</t>
  </si>
  <si>
    <t>Rede para trave de futebol de salão (Futsal)</t>
  </si>
  <si>
    <t>Poste oficial para volei em aço galvanizado d=3", c/esticador e catraca</t>
  </si>
  <si>
    <t>02.01.004 </t>
  </si>
  <si>
    <t>Rede para volei profissional, em nylon e com medidor de altura</t>
  </si>
  <si>
    <t>02.01.005 </t>
  </si>
  <si>
    <t>Cadeira oficial para árbitro de volei, tubo 1 1/2" - rodas</t>
  </si>
  <si>
    <t>02.01.006 </t>
  </si>
  <si>
    <t>Estrutura Metálica Móvel, p/ Tabela e Cesta de Basquete, Padrão Oficial  em Tubo Galvanizado 2"</t>
  </si>
  <si>
    <t>TOTAIS GERAL</t>
  </si>
  <si>
    <t>AMT PROJETOS E SERVIÇOS LTDA
__________________________________________________
Engº SERGIO HENRIQUE MELO PINTO
Crea Nº 2707045136
Responsável Técnico</t>
  </si>
  <si>
    <t xml:space="preserve">ATESTAMOS QUE OS SERVIÇOS CONSTANTES NA NF...............................                                                      FORAM RECEBIDOS POR NÓS EM PERFEITA ORDEM.                                                               </t>
  </si>
  <si>
    <t>APROVADO PARA PAGAMENTO                                                                                                                                        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</si>
</sst>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.##000"/>
    <numFmt numFmtId="165" formatCode="&quot;R$ &quot;#,##0.00"/>
    <numFmt numFmtId="166" formatCode="#,##0.00_ ;[Red]\-#,##0.00\ "/>
    <numFmt numFmtId="167" formatCode="_-* #,##0.00_-;\-* #,##0.00_-;_-* &quot;-&quot;??_-;_-@"/>
    <numFmt numFmtId="168" formatCode="##.##000##"/>
    <numFmt numFmtId="169" formatCode="_-&quot;R$&quot;\ * #,##0.00_-;\-&quot;R$&quot;\ * #,##0.00_-;_-&quot;R$&quot;\ * &quot;-&quot;??_-;_-@"/>
    <numFmt numFmtId="170" formatCode="0.000"/>
    <numFmt numFmtId="171" formatCode="_-* #,##0.0000_-;\-* #,##0.0000_-;_-* &quot;-&quot;??.00_-;_-@"/>
    <numFmt numFmtId="172" formatCode="##.##"/>
  </numFmts>
  <fonts count="1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Arial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9"/>
      <color theme="1"/>
      <name val="Times New Roman"/>
    </font>
    <font>
      <b/>
      <sz val="11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Arial"/>
    </font>
    <font>
      <i/>
      <sz val="9"/>
      <color theme="1"/>
      <name val="Arial"/>
    </font>
    <font>
      <b/>
      <sz val="11"/>
      <color rgb="FFBFBFBF"/>
      <name val="Arial"/>
    </font>
    <font>
      <sz val="11"/>
      <color indexed="64"/>
      <name val="Arial"/>
    </font>
    <font>
      <b/>
      <sz val="11"/>
      <color indexed="64"/>
      <name val="Arial"/>
    </font>
    <font>
      <i/>
      <sz val="11"/>
      <color theme="1"/>
      <name val="Times New Roman"/>
    </font>
    <font>
      <sz val="11"/>
      <color theme="1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3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theme="0"/>
      </patternFill>
    </fill>
    <fill>
      <patternFill patternType="solid">
        <fgColor indexed="3"/>
        <bgColor indexed="3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2" fontId="4" fillId="0" borderId="6" xfId="0" applyNumberFormat="1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wrapText="1"/>
    </xf>
    <xf numFmtId="2" fontId="10" fillId="3" borderId="6" xfId="0" applyNumberFormat="1" applyFont="1" applyFill="1" applyBorder="1" applyAlignment="1">
      <alignment horizontal="center"/>
    </xf>
    <xf numFmtId="167" fontId="10" fillId="3" borderId="6" xfId="0" applyNumberFormat="1" applyFont="1" applyFill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168" fontId="9" fillId="3" borderId="6" xfId="0" applyNumberFormat="1" applyFont="1" applyFill="1" applyBorder="1" applyAlignment="1">
      <alignment horizontal="center" vertical="center"/>
    </xf>
    <xf numFmtId="166" fontId="9" fillId="3" borderId="6" xfId="0" applyNumberFormat="1" applyFont="1" applyFill="1" applyBorder="1" applyAlignment="1">
      <alignment horizontal="center" vertical="center"/>
    </xf>
    <xf numFmtId="167" fontId="9" fillId="3" borderId="6" xfId="0" applyNumberFormat="1" applyFont="1" applyFill="1" applyBorder="1" applyAlignment="1">
      <alignment vertical="center"/>
    </xf>
    <xf numFmtId="169" fontId="9" fillId="3" borderId="6" xfId="0" applyNumberFormat="1" applyFont="1" applyFill="1" applyBorder="1" applyAlignment="1">
      <alignment vertical="center"/>
    </xf>
    <xf numFmtId="10" fontId="9" fillId="3" borderId="6" xfId="0" applyNumberFormat="1" applyFont="1" applyFill="1" applyBorder="1" applyAlignment="1">
      <alignment vertical="center"/>
    </xf>
    <xf numFmtId="9" fontId="1" fillId="3" borderId="6" xfId="0" applyNumberFormat="1" applyFont="1" applyFill="1" applyBorder="1"/>
    <xf numFmtId="0" fontId="9" fillId="4" borderId="6" xfId="0" applyFont="1" applyFill="1" applyBorder="1" applyAlignment="1">
      <alignment horizontal="left" wrapText="1"/>
    </xf>
    <xf numFmtId="2" fontId="10" fillId="4" borderId="6" xfId="0" applyNumberFormat="1" applyFont="1" applyFill="1" applyBorder="1" applyAlignment="1">
      <alignment horizontal="center"/>
    </xf>
    <xf numFmtId="167" fontId="10" fillId="4" borderId="6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168" fontId="9" fillId="4" borderId="6" xfId="0" applyNumberFormat="1" applyFont="1" applyFill="1" applyBorder="1" applyAlignment="1">
      <alignment horizontal="center" vertical="center"/>
    </xf>
    <xf numFmtId="166" fontId="9" fillId="4" borderId="6" xfId="0" applyNumberFormat="1" applyFont="1" applyFill="1" applyBorder="1" applyAlignment="1">
      <alignment horizontal="center" vertical="center"/>
    </xf>
    <xf numFmtId="167" fontId="9" fillId="4" borderId="6" xfId="0" applyNumberFormat="1" applyFont="1" applyFill="1" applyBorder="1" applyAlignment="1">
      <alignment vertical="center"/>
    </xf>
    <xf numFmtId="169" fontId="9" fillId="4" borderId="6" xfId="0" applyNumberFormat="1" applyFont="1" applyFill="1" applyBorder="1" applyAlignment="1">
      <alignment vertical="center"/>
    </xf>
    <xf numFmtId="10" fontId="9" fillId="4" borderId="6" xfId="0" applyNumberFormat="1" applyFont="1" applyFill="1" applyBorder="1" applyAlignment="1">
      <alignment vertical="center"/>
    </xf>
    <xf numFmtId="9" fontId="1" fillId="4" borderId="6" xfId="0" applyNumberFormat="1" applyFont="1" applyFill="1" applyBorder="1"/>
    <xf numFmtId="0" fontId="0" fillId="5" borderId="0" xfId="0" applyFill="1"/>
    <xf numFmtId="0" fontId="10" fillId="6" borderId="6" xfId="0" applyFont="1" applyFill="1" applyBorder="1" applyAlignment="1">
      <alignment horizontal="left" wrapText="1"/>
    </xf>
    <xf numFmtId="2" fontId="10" fillId="6" borderId="6" xfId="0" applyNumberFormat="1" applyFont="1" applyFill="1" applyBorder="1" applyAlignment="1">
      <alignment horizontal="center"/>
    </xf>
    <xf numFmtId="167" fontId="10" fillId="6" borderId="6" xfId="0" applyNumberFormat="1" applyFont="1" applyFill="1" applyBorder="1" applyAlignment="1">
      <alignment horizontal="right"/>
    </xf>
    <xf numFmtId="170" fontId="10" fillId="6" borderId="6" xfId="0" applyNumberFormat="1" applyFont="1" applyFill="1" applyBorder="1" applyAlignment="1">
      <alignment horizontal="center" vertical="center" wrapText="1"/>
    </xf>
    <xf numFmtId="171" fontId="10" fillId="6" borderId="6" xfId="0" applyNumberFormat="1" applyFont="1" applyFill="1" applyBorder="1" applyAlignment="1">
      <alignment horizontal="center" vertical="center"/>
    </xf>
    <xf numFmtId="170" fontId="10" fillId="6" borderId="6" xfId="0" applyNumberFormat="1" applyFont="1" applyFill="1" applyBorder="1" applyAlignment="1">
      <alignment horizontal="right" vertical="center"/>
    </xf>
    <xf numFmtId="169" fontId="10" fillId="6" borderId="6" xfId="0" applyNumberFormat="1" applyFont="1" applyFill="1" applyBorder="1"/>
    <xf numFmtId="169" fontId="10" fillId="6" borderId="6" xfId="0" applyNumberFormat="1" applyFont="1" applyFill="1" applyBorder="1" applyAlignment="1">
      <alignment vertical="center"/>
    </xf>
    <xf numFmtId="10" fontId="10" fillId="6" borderId="6" xfId="0" applyNumberFormat="1" applyFont="1" applyFill="1" applyBorder="1" applyAlignment="1">
      <alignment horizontal="right" vertical="center"/>
    </xf>
    <xf numFmtId="9" fontId="1" fillId="6" borderId="6" xfId="0" applyNumberFormat="1" applyFont="1" applyFill="1" applyBorder="1"/>
    <xf numFmtId="167" fontId="10" fillId="4" borderId="6" xfId="0" applyNumberFormat="1" applyFont="1" applyFill="1" applyBorder="1" applyAlignment="1">
      <alignment horizontal="right"/>
    </xf>
    <xf numFmtId="2" fontId="10" fillId="4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2" fontId="10" fillId="0" borderId="6" xfId="0" applyNumberFormat="1" applyFont="1" applyBorder="1" applyAlignment="1">
      <alignment horizontal="center"/>
    </xf>
    <xf numFmtId="167" fontId="10" fillId="0" borderId="6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166" fontId="10" fillId="0" borderId="6" xfId="0" applyNumberFormat="1" applyFont="1" applyBorder="1" applyAlignment="1">
      <alignment horizontal="right" vertical="center"/>
    </xf>
    <xf numFmtId="169" fontId="10" fillId="0" borderId="6" xfId="0" applyNumberFormat="1" applyFont="1" applyBorder="1"/>
    <xf numFmtId="169" fontId="10" fillId="0" borderId="6" xfId="0" applyNumberFormat="1" applyFont="1" applyBorder="1" applyAlignment="1">
      <alignment vertical="center"/>
    </xf>
    <xf numFmtId="10" fontId="10" fillId="0" borderId="6" xfId="0" applyNumberFormat="1" applyFont="1" applyBorder="1" applyAlignment="1">
      <alignment horizontal="right" vertical="center"/>
    </xf>
    <xf numFmtId="9" fontId="1" fillId="0" borderId="6" xfId="0" applyNumberFormat="1" applyFont="1" applyBorder="1"/>
    <xf numFmtId="4" fontId="10" fillId="4" borderId="6" xfId="0" applyNumberFormat="1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horizontal="right" vertical="center"/>
    </xf>
    <xf numFmtId="166" fontId="10" fillId="4" borderId="6" xfId="0" applyNumberFormat="1" applyFont="1" applyFill="1" applyBorder="1" applyAlignment="1">
      <alignment horizontal="right" vertical="center"/>
    </xf>
    <xf numFmtId="169" fontId="10" fillId="4" borderId="6" xfId="0" applyNumberFormat="1" applyFont="1" applyFill="1" applyBorder="1"/>
    <xf numFmtId="169" fontId="10" fillId="4" borderId="6" xfId="0" applyNumberFormat="1" applyFont="1" applyFill="1" applyBorder="1" applyAlignment="1">
      <alignment vertical="center"/>
    </xf>
    <xf numFmtId="10" fontId="10" fillId="4" borderId="6" xfId="0" applyNumberFormat="1" applyFont="1" applyFill="1" applyBorder="1" applyAlignment="1">
      <alignment horizontal="right" vertical="center"/>
    </xf>
    <xf numFmtId="4" fontId="9" fillId="0" borderId="6" xfId="0" applyNumberFormat="1" applyFont="1" applyBorder="1" applyAlignment="1">
      <alignment horizontal="center" vertical="center"/>
    </xf>
    <xf numFmtId="167" fontId="9" fillId="0" borderId="6" xfId="0" applyNumberFormat="1" applyFont="1" applyBorder="1"/>
    <xf numFmtId="168" fontId="9" fillId="0" borderId="6" xfId="0" applyNumberFormat="1" applyFont="1" applyBorder="1" applyAlignment="1">
      <alignment horizontal="center" vertical="center"/>
    </xf>
    <xf numFmtId="167" fontId="9" fillId="0" borderId="6" xfId="0" applyNumberFormat="1" applyFont="1" applyBorder="1" applyAlignment="1">
      <alignment vertical="center"/>
    </xf>
    <xf numFmtId="0" fontId="10" fillId="2" borderId="6" xfId="0" applyFont="1" applyFill="1" applyBorder="1" applyAlignment="1">
      <alignment horizontal="left" wrapText="1"/>
    </xf>
    <xf numFmtId="2" fontId="10" fillId="2" borderId="6" xfId="0" applyNumberFormat="1" applyFont="1" applyFill="1" applyBorder="1" applyAlignment="1">
      <alignment horizontal="center"/>
    </xf>
    <xf numFmtId="167" fontId="10" fillId="2" borderId="6" xfId="0" applyNumberFormat="1" applyFont="1" applyFill="1" applyBorder="1" applyAlignment="1">
      <alignment horizontal="right"/>
    </xf>
    <xf numFmtId="4" fontId="10" fillId="2" borderId="6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right" vertical="center"/>
    </xf>
    <xf numFmtId="166" fontId="10" fillId="2" borderId="6" xfId="0" applyNumberFormat="1" applyFont="1" applyFill="1" applyBorder="1" applyAlignment="1">
      <alignment horizontal="right" vertical="center"/>
    </xf>
    <xf numFmtId="169" fontId="10" fillId="2" borderId="6" xfId="0" applyNumberFormat="1" applyFont="1" applyFill="1" applyBorder="1"/>
    <xf numFmtId="169" fontId="10" fillId="2" borderId="6" xfId="0" applyNumberFormat="1" applyFont="1" applyFill="1" applyBorder="1" applyAlignment="1">
      <alignment vertical="center"/>
    </xf>
    <xf numFmtId="10" fontId="10" fillId="2" borderId="6" xfId="0" applyNumberFormat="1" applyFont="1" applyFill="1" applyBorder="1" applyAlignment="1">
      <alignment horizontal="right" vertical="center"/>
    </xf>
    <xf numFmtId="9" fontId="1" fillId="2" borderId="6" xfId="0" applyNumberFormat="1" applyFont="1" applyFill="1" applyBorder="1"/>
    <xf numFmtId="0" fontId="10" fillId="7" borderId="6" xfId="0" applyFont="1" applyFill="1" applyBorder="1" applyAlignment="1">
      <alignment horizontal="left" wrapText="1"/>
    </xf>
    <xf numFmtId="2" fontId="10" fillId="7" borderId="6" xfId="0" applyNumberFormat="1" applyFont="1" applyFill="1" applyBorder="1" applyAlignment="1">
      <alignment horizontal="center"/>
    </xf>
    <xf numFmtId="0" fontId="9" fillId="8" borderId="6" xfId="0" applyFont="1" applyFill="1" applyBorder="1" applyAlignment="1">
      <alignment horizontal="left" wrapText="1"/>
    </xf>
    <xf numFmtId="2" fontId="10" fillId="8" borderId="6" xfId="0" applyNumberFormat="1" applyFont="1" applyFill="1" applyBorder="1" applyAlignment="1">
      <alignment horizontal="center"/>
    </xf>
    <xf numFmtId="167" fontId="10" fillId="8" borderId="6" xfId="0" applyNumberFormat="1" applyFont="1" applyFill="1" applyBorder="1" applyAlignment="1">
      <alignment horizontal="right"/>
    </xf>
    <xf numFmtId="2" fontId="10" fillId="8" borderId="6" xfId="0" applyNumberFormat="1" applyFont="1" applyFill="1" applyBorder="1" applyAlignment="1">
      <alignment horizontal="center" vertical="center" wrapText="1"/>
    </xf>
    <xf numFmtId="168" fontId="9" fillId="8" borderId="6" xfId="0" applyNumberFormat="1" applyFont="1" applyFill="1" applyBorder="1" applyAlignment="1">
      <alignment horizontal="center" vertical="center"/>
    </xf>
    <xf numFmtId="166" fontId="9" fillId="8" borderId="6" xfId="0" applyNumberFormat="1" applyFont="1" applyFill="1" applyBorder="1" applyAlignment="1">
      <alignment horizontal="center" vertical="center"/>
    </xf>
    <xf numFmtId="167" fontId="9" fillId="8" borderId="6" xfId="0" applyNumberFormat="1" applyFont="1" applyFill="1" applyBorder="1" applyAlignment="1">
      <alignment vertical="center"/>
    </xf>
    <xf numFmtId="169" fontId="9" fillId="8" borderId="6" xfId="0" applyNumberFormat="1" applyFont="1" applyFill="1" applyBorder="1" applyAlignment="1">
      <alignment vertical="center"/>
    </xf>
    <xf numFmtId="10" fontId="9" fillId="8" borderId="6" xfId="0" applyNumberFormat="1" applyFont="1" applyFill="1" applyBorder="1" applyAlignment="1">
      <alignment vertical="center"/>
    </xf>
    <xf numFmtId="9" fontId="1" fillId="8" borderId="6" xfId="0" applyNumberFormat="1" applyFont="1" applyFill="1" applyBorder="1"/>
    <xf numFmtId="4" fontId="10" fillId="8" borderId="6" xfId="0" applyNumberFormat="1" applyFont="1" applyFill="1" applyBorder="1" applyAlignment="1">
      <alignment horizontal="center" vertical="center"/>
    </xf>
    <xf numFmtId="4" fontId="10" fillId="8" borderId="6" xfId="0" applyNumberFormat="1" applyFont="1" applyFill="1" applyBorder="1" applyAlignment="1">
      <alignment horizontal="right" vertical="center"/>
    </xf>
    <xf numFmtId="166" fontId="10" fillId="8" borderId="6" xfId="0" applyNumberFormat="1" applyFont="1" applyFill="1" applyBorder="1" applyAlignment="1">
      <alignment horizontal="right" vertical="center"/>
    </xf>
    <xf numFmtId="169" fontId="10" fillId="8" borderId="6" xfId="0" applyNumberFormat="1" applyFont="1" applyFill="1" applyBorder="1"/>
    <xf numFmtId="169" fontId="10" fillId="8" borderId="6" xfId="0" applyNumberFormat="1" applyFont="1" applyFill="1" applyBorder="1" applyAlignment="1">
      <alignment vertical="center"/>
    </xf>
    <xf numFmtId="10" fontId="10" fillId="8" borderId="6" xfId="0" applyNumberFormat="1" applyFont="1" applyFill="1" applyBorder="1" applyAlignment="1">
      <alignment horizontal="right" vertical="center"/>
    </xf>
    <xf numFmtId="168" fontId="9" fillId="7" borderId="6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vertical="center"/>
    </xf>
    <xf numFmtId="167" fontId="10" fillId="3" borderId="6" xfId="0" applyNumberFormat="1" applyFont="1" applyFill="1" applyBorder="1" applyAlignment="1">
      <alignment horizontal="right"/>
    </xf>
    <xf numFmtId="2" fontId="10" fillId="3" borderId="6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horizontal="right" vertical="center"/>
    </xf>
    <xf numFmtId="166" fontId="10" fillId="3" borderId="6" xfId="0" applyNumberFormat="1" applyFont="1" applyFill="1" applyBorder="1" applyAlignment="1">
      <alignment horizontal="right" vertical="center"/>
    </xf>
    <xf numFmtId="169" fontId="10" fillId="3" borderId="6" xfId="0" applyNumberFormat="1" applyFont="1" applyFill="1" applyBorder="1"/>
    <xf numFmtId="169" fontId="10" fillId="3" borderId="6" xfId="0" applyNumberFormat="1" applyFont="1" applyFill="1" applyBorder="1" applyAlignment="1">
      <alignment vertical="center"/>
    </xf>
    <xf numFmtId="10" fontId="10" fillId="3" borderId="6" xfId="0" applyNumberFormat="1" applyFont="1" applyFill="1" applyBorder="1" applyAlignment="1">
      <alignment horizontal="right" vertical="center"/>
    </xf>
    <xf numFmtId="4" fontId="10" fillId="7" borderId="6" xfId="0" applyNumberFormat="1" applyFont="1" applyFill="1" applyBorder="1" applyAlignment="1">
      <alignment horizontal="center" vertical="center"/>
    </xf>
    <xf numFmtId="169" fontId="10" fillId="7" borderId="6" xfId="0" applyNumberFormat="1" applyFont="1" applyFill="1" applyBorder="1"/>
    <xf numFmtId="4" fontId="10" fillId="6" borderId="6" xfId="0" applyNumberFormat="1" applyFont="1" applyFill="1" applyBorder="1" applyAlignment="1">
      <alignment horizontal="center" vertical="center" wrapText="1"/>
    </xf>
    <xf numFmtId="4" fontId="10" fillId="6" borderId="6" xfId="0" applyNumberFormat="1" applyFont="1" applyFill="1" applyBorder="1" applyAlignment="1">
      <alignment horizontal="center" vertical="center"/>
    </xf>
    <xf numFmtId="4" fontId="10" fillId="6" borderId="6" xfId="0" applyNumberFormat="1" applyFont="1" applyFill="1" applyBorder="1" applyAlignment="1">
      <alignment horizontal="right" vertical="center"/>
    </xf>
    <xf numFmtId="166" fontId="10" fillId="6" borderId="6" xfId="0" applyNumberFormat="1" applyFont="1" applyFill="1" applyBorder="1" applyAlignment="1">
      <alignment horizontal="right" vertical="center"/>
    </xf>
    <xf numFmtId="167" fontId="9" fillId="6" borderId="6" xfId="0" applyNumberFormat="1" applyFont="1" applyFill="1" applyBorder="1" applyAlignment="1">
      <alignment vertical="center"/>
    </xf>
    <xf numFmtId="0" fontId="10" fillId="9" borderId="6" xfId="0" applyFont="1" applyFill="1" applyBorder="1" applyAlignment="1">
      <alignment horizontal="left" wrapText="1"/>
    </xf>
    <xf numFmtId="2" fontId="10" fillId="9" borderId="6" xfId="0" applyNumberFormat="1" applyFont="1" applyFill="1" applyBorder="1" applyAlignment="1">
      <alignment horizontal="center"/>
    </xf>
    <xf numFmtId="167" fontId="10" fillId="9" borderId="6" xfId="0" applyNumberFormat="1" applyFont="1" applyFill="1" applyBorder="1" applyAlignment="1">
      <alignment horizontal="right"/>
    </xf>
    <xf numFmtId="4" fontId="10" fillId="9" borderId="6" xfId="0" applyNumberFormat="1" applyFont="1" applyFill="1" applyBorder="1" applyAlignment="1">
      <alignment horizontal="center" vertical="center" wrapText="1"/>
    </xf>
    <xf numFmtId="4" fontId="10" fillId="9" borderId="6" xfId="0" applyNumberFormat="1" applyFont="1" applyFill="1" applyBorder="1" applyAlignment="1">
      <alignment horizontal="center" vertical="center"/>
    </xf>
    <xf numFmtId="4" fontId="10" fillId="9" borderId="6" xfId="0" applyNumberFormat="1" applyFont="1" applyFill="1" applyBorder="1" applyAlignment="1">
      <alignment horizontal="right" vertical="center"/>
    </xf>
    <xf numFmtId="166" fontId="10" fillId="9" borderId="6" xfId="0" applyNumberFormat="1" applyFont="1" applyFill="1" applyBorder="1" applyAlignment="1">
      <alignment horizontal="right" vertical="center"/>
    </xf>
    <xf numFmtId="169" fontId="10" fillId="9" borderId="6" xfId="0" applyNumberFormat="1" applyFont="1" applyFill="1" applyBorder="1"/>
    <xf numFmtId="169" fontId="10" fillId="9" borderId="6" xfId="0" applyNumberFormat="1" applyFont="1" applyFill="1" applyBorder="1" applyAlignment="1">
      <alignment vertical="center"/>
    </xf>
    <xf numFmtId="10" fontId="10" fillId="9" borderId="6" xfId="0" applyNumberFormat="1" applyFont="1" applyFill="1" applyBorder="1" applyAlignment="1">
      <alignment horizontal="right" vertical="center"/>
    </xf>
    <xf numFmtId="9" fontId="1" fillId="9" borderId="6" xfId="0" applyNumberFormat="1" applyFont="1" applyFill="1" applyBorder="1"/>
    <xf numFmtId="168" fontId="10" fillId="8" borderId="6" xfId="0" applyNumberFormat="1" applyFont="1" applyFill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168" fontId="10" fillId="4" borderId="6" xfId="0" applyNumberFormat="1" applyFont="1" applyFill="1" applyBorder="1" applyAlignment="1">
      <alignment horizontal="center" vertical="center"/>
    </xf>
    <xf numFmtId="168" fontId="10" fillId="2" borderId="6" xfId="0" applyNumberFormat="1" applyFont="1" applyFill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168" fontId="10" fillId="3" borderId="6" xfId="0" applyNumberFormat="1" applyFont="1" applyFill="1" applyBorder="1" applyAlignment="1">
      <alignment horizontal="center" vertical="center"/>
    </xf>
    <xf numFmtId="168" fontId="9" fillId="2" borderId="6" xfId="0" applyNumberFormat="1" applyFont="1" applyFill="1" applyBorder="1" applyAlignment="1">
      <alignment horizontal="center" vertical="center"/>
    </xf>
    <xf numFmtId="172" fontId="10" fillId="2" borderId="6" xfId="0" applyNumberFormat="1" applyFont="1" applyFill="1" applyBorder="1" applyAlignment="1">
      <alignment horizontal="center" vertical="center"/>
    </xf>
    <xf numFmtId="167" fontId="9" fillId="2" borderId="6" xfId="0" applyNumberFormat="1" applyFont="1" applyFill="1" applyBorder="1" applyAlignment="1">
      <alignment vertical="center"/>
    </xf>
    <xf numFmtId="4" fontId="7" fillId="8" borderId="6" xfId="0" applyNumberFormat="1" applyFont="1" applyFill="1" applyBorder="1" applyAlignment="1">
      <alignment horizontal="center" vertical="center"/>
    </xf>
    <xf numFmtId="4" fontId="11" fillId="8" borderId="6" xfId="0" applyNumberFormat="1" applyFont="1" applyFill="1" applyBorder="1" applyAlignment="1">
      <alignment horizontal="right" vertical="center"/>
    </xf>
    <xf numFmtId="166" fontId="11" fillId="8" borderId="6" xfId="0" applyNumberFormat="1" applyFont="1" applyFill="1" applyBorder="1" applyAlignment="1">
      <alignment horizontal="right" vertical="center"/>
    </xf>
    <xf numFmtId="167" fontId="11" fillId="8" borderId="6" xfId="0" applyNumberFormat="1" applyFont="1" applyFill="1" applyBorder="1" applyAlignment="1">
      <alignment horizontal="center" vertical="center"/>
    </xf>
    <xf numFmtId="167" fontId="7" fillId="8" borderId="6" xfId="0" applyNumberFormat="1" applyFont="1" applyFill="1" applyBorder="1" applyAlignment="1">
      <alignment vertical="center"/>
    </xf>
    <xf numFmtId="10" fontId="7" fillId="8" borderId="6" xfId="0" applyNumberFormat="1" applyFont="1" applyFill="1" applyBorder="1" applyAlignment="1">
      <alignment vertical="center"/>
    </xf>
    <xf numFmtId="9" fontId="7" fillId="8" borderId="6" xfId="0" applyNumberFormat="1" applyFont="1" applyFill="1" applyBorder="1"/>
    <xf numFmtId="4" fontId="7" fillId="0" borderId="6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wrapText="1"/>
    </xf>
    <xf numFmtId="4" fontId="12" fillId="4" borderId="6" xfId="0" applyNumberFormat="1" applyFont="1" applyFill="1" applyBorder="1" applyAlignment="1">
      <alignment horizontal="center" wrapText="1"/>
    </xf>
    <xf numFmtId="4" fontId="12" fillId="8" borderId="6" xfId="0" applyNumberFormat="1" applyFont="1" applyFill="1" applyBorder="1" applyAlignment="1">
      <alignment horizontal="center" wrapText="1"/>
    </xf>
    <xf numFmtId="4" fontId="12" fillId="9" borderId="6" xfId="0" applyNumberFormat="1" applyFont="1" applyFill="1" applyBorder="1" applyAlignment="1">
      <alignment horizontal="center" wrapText="1"/>
    </xf>
    <xf numFmtId="4" fontId="12" fillId="2" borderId="6" xfId="0" applyNumberFormat="1" applyFont="1" applyFill="1" applyBorder="1" applyAlignment="1">
      <alignment horizontal="center" wrapText="1"/>
    </xf>
    <xf numFmtId="9" fontId="1" fillId="10" borderId="6" xfId="0" applyNumberFormat="1" applyFont="1" applyFill="1" applyBorder="1"/>
    <xf numFmtId="4" fontId="12" fillId="3" borderId="6" xfId="0" applyNumberFormat="1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left" wrapText="1"/>
    </xf>
    <xf numFmtId="2" fontId="10" fillId="5" borderId="6" xfId="0" applyNumberFormat="1" applyFont="1" applyFill="1" applyBorder="1" applyAlignment="1">
      <alignment horizontal="center"/>
    </xf>
    <xf numFmtId="167" fontId="10" fillId="5" borderId="6" xfId="0" applyNumberFormat="1" applyFont="1" applyFill="1" applyBorder="1" applyAlignment="1">
      <alignment horizontal="right"/>
    </xf>
    <xf numFmtId="4" fontId="10" fillId="5" borderId="6" xfId="0" applyNumberFormat="1" applyFont="1" applyFill="1" applyBorder="1" applyAlignment="1">
      <alignment horizontal="center" vertical="center" wrapText="1"/>
    </xf>
    <xf numFmtId="4" fontId="12" fillId="5" borderId="6" xfId="0" applyNumberFormat="1" applyFont="1" applyFill="1" applyBorder="1" applyAlignment="1">
      <alignment horizontal="center" wrapText="1"/>
    </xf>
    <xf numFmtId="4" fontId="10" fillId="5" borderId="6" xfId="0" applyNumberFormat="1" applyFont="1" applyFill="1" applyBorder="1" applyAlignment="1">
      <alignment horizontal="right" vertical="center"/>
    </xf>
    <xf numFmtId="166" fontId="10" fillId="5" borderId="6" xfId="0" applyNumberFormat="1" applyFont="1" applyFill="1" applyBorder="1" applyAlignment="1">
      <alignment horizontal="right" vertical="center"/>
    </xf>
    <xf numFmtId="169" fontId="10" fillId="5" borderId="6" xfId="0" applyNumberFormat="1" applyFont="1" applyFill="1" applyBorder="1"/>
    <xf numFmtId="169" fontId="10" fillId="5" borderId="6" xfId="0" applyNumberFormat="1" applyFont="1" applyFill="1" applyBorder="1" applyAlignment="1">
      <alignment vertical="center"/>
    </xf>
    <xf numFmtId="10" fontId="10" fillId="5" borderId="6" xfId="0" applyNumberFormat="1" applyFont="1" applyFill="1" applyBorder="1" applyAlignment="1">
      <alignment horizontal="right" vertical="center"/>
    </xf>
    <xf numFmtId="9" fontId="1" fillId="5" borderId="6" xfId="0" applyNumberFormat="1" applyFont="1" applyFill="1" applyBorder="1"/>
    <xf numFmtId="49" fontId="11" fillId="11" borderId="6" xfId="0" applyNumberFormat="1" applyFont="1" applyFill="1" applyBorder="1" applyAlignment="1">
      <alignment horizontal="left" vertical="center" wrapText="1"/>
    </xf>
    <xf numFmtId="0" fontId="7" fillId="11" borderId="6" xfId="0" applyFont="1" applyFill="1" applyBorder="1" applyAlignment="1">
      <alignment horizontal="left" vertical="center" wrapText="1"/>
    </xf>
    <xf numFmtId="0" fontId="10" fillId="11" borderId="6" xfId="0" applyFont="1" applyFill="1" applyBorder="1" applyAlignment="1">
      <alignment horizontal="center"/>
    </xf>
    <xf numFmtId="167" fontId="11" fillId="11" borderId="6" xfId="0" applyNumberFormat="1" applyFont="1" applyFill="1" applyBorder="1" applyAlignment="1">
      <alignment horizontal="right" vertical="center"/>
    </xf>
    <xf numFmtId="2" fontId="11" fillId="11" borderId="6" xfId="0" applyNumberFormat="1" applyFont="1" applyFill="1" applyBorder="1" applyAlignment="1">
      <alignment horizontal="right" vertical="center"/>
    </xf>
    <xf numFmtId="4" fontId="13" fillId="11" borderId="6" xfId="0" applyNumberFormat="1" applyFont="1" applyFill="1" applyBorder="1" applyAlignment="1">
      <alignment horizontal="center" vertical="center"/>
    </xf>
    <xf numFmtId="4" fontId="11" fillId="11" borderId="6" xfId="0" applyNumberFormat="1" applyFont="1" applyFill="1" applyBorder="1" applyAlignment="1">
      <alignment horizontal="right" vertical="center"/>
    </xf>
    <xf numFmtId="166" fontId="11" fillId="11" borderId="6" xfId="0" applyNumberFormat="1" applyFont="1" applyFill="1" applyBorder="1" applyAlignment="1">
      <alignment horizontal="right" vertical="center"/>
    </xf>
    <xf numFmtId="167" fontId="14" fillId="11" borderId="6" xfId="0" applyNumberFormat="1" applyFont="1" applyFill="1" applyBorder="1" applyAlignment="1">
      <alignment horizontal="center" vertical="center"/>
    </xf>
    <xf numFmtId="167" fontId="15" fillId="11" borderId="6" xfId="0" applyNumberFormat="1" applyFont="1" applyFill="1" applyBorder="1" applyAlignment="1">
      <alignment vertical="center"/>
    </xf>
    <xf numFmtId="0" fontId="1" fillId="0" borderId="0" xfId="0" applyFont="1"/>
    <xf numFmtId="0" fontId="11" fillId="0" borderId="0" xfId="0" applyFont="1"/>
    <xf numFmtId="167" fontId="1" fillId="0" borderId="0" xfId="0" applyNumberFormat="1" applyFont="1"/>
    <xf numFmtId="0" fontId="10" fillId="12" borderId="6" xfId="0" applyFont="1" applyFill="1" applyBorder="1" applyAlignment="1">
      <alignment horizontal="left" wrapText="1"/>
    </xf>
    <xf numFmtId="2" fontId="10" fillId="12" borderId="6" xfId="0" applyNumberFormat="1" applyFont="1" applyFill="1" applyBorder="1" applyAlignment="1">
      <alignment horizontal="center"/>
    </xf>
    <xf numFmtId="167" fontId="10" fillId="13" borderId="6" xfId="0" applyNumberFormat="1" applyFont="1" applyFill="1" applyBorder="1" applyAlignment="1">
      <alignment horizontal="right"/>
    </xf>
    <xf numFmtId="4" fontId="10" fillId="13" borderId="6" xfId="0" applyNumberFormat="1" applyFont="1" applyFill="1" applyBorder="1" applyAlignment="1">
      <alignment horizontal="center" vertical="center" wrapText="1"/>
    </xf>
    <xf numFmtId="4" fontId="12" fillId="13" borderId="6" xfId="0" applyNumberFormat="1" applyFont="1" applyFill="1" applyBorder="1" applyAlignment="1">
      <alignment horizontal="center" wrapText="1"/>
    </xf>
    <xf numFmtId="4" fontId="10" fillId="13" borderId="6" xfId="0" applyNumberFormat="1" applyFont="1" applyFill="1" applyBorder="1" applyAlignment="1">
      <alignment horizontal="right" vertical="center"/>
    </xf>
    <xf numFmtId="166" fontId="10" fillId="13" borderId="6" xfId="0" applyNumberFormat="1" applyFont="1" applyFill="1" applyBorder="1" applyAlignment="1">
      <alignment horizontal="right" vertical="center"/>
    </xf>
    <xf numFmtId="169" fontId="10" fillId="13" borderId="6" xfId="0" applyNumberFormat="1" applyFont="1" applyFill="1" applyBorder="1"/>
    <xf numFmtId="169" fontId="10" fillId="13" borderId="6" xfId="0" applyNumberFormat="1" applyFont="1" applyFill="1" applyBorder="1" applyAlignment="1">
      <alignment vertical="center"/>
    </xf>
    <xf numFmtId="10" fontId="10" fillId="13" borderId="6" xfId="0" applyNumberFormat="1" applyFont="1" applyFill="1" applyBorder="1" applyAlignment="1">
      <alignment horizontal="right" vertical="center"/>
    </xf>
    <xf numFmtId="9" fontId="1" fillId="13" borderId="6" xfId="0" applyNumberFormat="1" applyFont="1" applyFill="1" applyBorder="1"/>
    <xf numFmtId="164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wrapText="1"/>
    </xf>
    <xf numFmtId="4" fontId="17" fillId="0" borderId="2" xfId="0" applyNumberFormat="1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5" xfId="0" applyFont="1" applyBorder="1"/>
    <xf numFmtId="0" fontId="3" fillId="0" borderId="7" xfId="0" applyFont="1" applyBorder="1"/>
    <xf numFmtId="4" fontId="2" fillId="0" borderId="2" xfId="0" applyNumberFormat="1" applyFont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0"/>
  <sheetViews>
    <sheetView tabSelected="1" zoomScale="60" zoomScaleNormal="60" workbookViewId="0">
      <pane ySplit="6" topLeftCell="A202" activePane="bottomLeft" state="frozen"/>
      <selection activeCell="A24" sqref="A24"/>
      <selection pane="bottomLeft" activeCell="A213" sqref="A213:K213"/>
    </sheetView>
  </sheetViews>
  <sheetFormatPr defaultColWidth="14.42578125" defaultRowHeight="15" customHeight="1" x14ac:dyDescent="0.25"/>
  <cols>
    <col min="1" max="1" width="20.28515625" customWidth="1"/>
    <col min="2" max="2" width="59.7109375" customWidth="1"/>
    <col min="3" max="3" width="9.140625" customWidth="1"/>
    <col min="4" max="4" width="13.140625" customWidth="1"/>
    <col min="5" max="5" width="11.7109375" customWidth="1"/>
    <col min="6" max="6" width="12.140625" customWidth="1"/>
    <col min="7" max="7" width="11.28515625" customWidth="1"/>
    <col min="8" max="8" width="11.85546875" bestFit="1" customWidth="1"/>
    <col min="9" max="9" width="17.140625" customWidth="1"/>
    <col min="10" max="10" width="19.7109375" customWidth="1"/>
    <col min="11" max="11" width="17" customWidth="1"/>
    <col min="12" max="12" width="14.140625" customWidth="1"/>
    <col min="13" max="13" width="17.5703125" customWidth="1"/>
    <col min="14" max="14" width="17.140625" customWidth="1"/>
    <col min="15" max="15" width="13.7109375" customWidth="1"/>
    <col min="16" max="16" width="12.42578125" customWidth="1"/>
  </cols>
  <sheetData>
    <row r="1" spans="1:16" ht="18" x14ac:dyDescent="0.25">
      <c r="A1" s="188"/>
      <c r="B1" s="19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2"/>
    </row>
    <row r="2" spans="1:16" ht="30" x14ac:dyDescent="0.25">
      <c r="A2" s="189"/>
      <c r="B2" s="1" t="s">
        <v>1</v>
      </c>
      <c r="C2" s="192" t="s">
        <v>2</v>
      </c>
      <c r="D2" s="181"/>
      <c r="E2" s="181"/>
      <c r="F2" s="181"/>
      <c r="G2" s="181"/>
      <c r="H2" s="181"/>
      <c r="I2" s="182"/>
      <c r="J2" s="193" t="s">
        <v>3</v>
      </c>
      <c r="K2" s="181"/>
      <c r="L2" s="181"/>
      <c r="M2" s="181"/>
      <c r="N2" s="181"/>
      <c r="O2" s="181"/>
      <c r="P2" s="182"/>
    </row>
    <row r="3" spans="1:16" ht="15.75" x14ac:dyDescent="0.25">
      <c r="A3" s="190"/>
      <c r="B3" s="2" t="s">
        <v>4</v>
      </c>
      <c r="C3" s="194" t="s">
        <v>5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</row>
    <row r="4" spans="1:16" x14ac:dyDescent="0.25">
      <c r="A4" s="3"/>
      <c r="B4" s="180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2"/>
    </row>
    <row r="5" spans="1:16" x14ac:dyDescent="0.25">
      <c r="A5" s="4"/>
      <c r="B5" s="4"/>
      <c r="C5" s="4"/>
      <c r="D5" s="183" t="s">
        <v>6</v>
      </c>
      <c r="E5" s="181"/>
      <c r="F5" s="181"/>
      <c r="G5" s="181"/>
      <c r="H5" s="181"/>
      <c r="I5" s="182"/>
      <c r="J5" s="184" t="s">
        <v>7</v>
      </c>
      <c r="K5" s="181"/>
      <c r="L5" s="181"/>
      <c r="M5" s="181"/>
      <c r="N5" s="182"/>
      <c r="O5" s="184" t="s">
        <v>8</v>
      </c>
      <c r="P5" s="182"/>
    </row>
    <row r="6" spans="1:16" ht="36" x14ac:dyDescent="0.25">
      <c r="A6" s="4" t="s">
        <v>9</v>
      </c>
      <c r="B6" s="4" t="s">
        <v>10</v>
      </c>
      <c r="C6" s="4" t="s">
        <v>11</v>
      </c>
      <c r="D6" s="5" t="s">
        <v>12</v>
      </c>
      <c r="E6" s="6" t="s">
        <v>13</v>
      </c>
      <c r="F6" s="5" t="s">
        <v>14</v>
      </c>
      <c r="G6" s="5" t="s">
        <v>15</v>
      </c>
      <c r="H6" s="7" t="s">
        <v>16</v>
      </c>
      <c r="I6" s="5" t="s">
        <v>17</v>
      </c>
      <c r="J6" s="8" t="s">
        <v>18</v>
      </c>
      <c r="K6" s="9" t="s">
        <v>19</v>
      </c>
      <c r="L6" s="9" t="s">
        <v>14</v>
      </c>
      <c r="M6" s="9" t="s">
        <v>20</v>
      </c>
      <c r="N6" s="9" t="s">
        <v>16</v>
      </c>
      <c r="O6" s="9" t="s">
        <v>21</v>
      </c>
      <c r="P6" s="9" t="s">
        <v>22</v>
      </c>
    </row>
    <row r="7" spans="1:16" x14ac:dyDescent="0.25">
      <c r="A7" s="10">
        <v>1</v>
      </c>
      <c r="B7" s="10" t="s">
        <v>23</v>
      </c>
      <c r="C7" s="11"/>
      <c r="D7" s="12"/>
      <c r="E7" s="13"/>
      <c r="F7" s="14"/>
      <c r="G7" s="14"/>
      <c r="H7" s="15"/>
      <c r="I7" s="16"/>
      <c r="J7" s="17">
        <f>SUM(J8+J12+J14+J16+J26)</f>
        <v>313710.27230000001</v>
      </c>
      <c r="K7" s="17">
        <f>SUM(K8+K12+K14+K16+K26)</f>
        <v>305426.62250000006</v>
      </c>
      <c r="L7" s="17">
        <f>SUM(L8+L12+L14+L16+L26)</f>
        <v>3815.8294000000005</v>
      </c>
      <c r="M7" s="17">
        <f>SUM(M8+M12+M14+M16+M26)</f>
        <v>309242.45190000004</v>
      </c>
      <c r="N7" s="17">
        <f>SUM(N8+N12+N17)</f>
        <v>5000.3204000000042</v>
      </c>
      <c r="O7" s="18">
        <f t="shared" ref="O7:O70" si="0">L7/J7</f>
        <v>1.2163546230169143E-2</v>
      </c>
      <c r="P7" s="19">
        <f t="shared" ref="P7:P70" si="1">M7/J7</f>
        <v>0.98575813164406867</v>
      </c>
    </row>
    <row r="8" spans="1:16" x14ac:dyDescent="0.25">
      <c r="A8" s="20" t="s">
        <v>24</v>
      </c>
      <c r="B8" s="20" t="s">
        <v>25</v>
      </c>
      <c r="C8" s="21"/>
      <c r="D8" s="22"/>
      <c r="E8" s="23"/>
      <c r="F8" s="24"/>
      <c r="G8" s="24"/>
      <c r="H8" s="25"/>
      <c r="I8" s="26"/>
      <c r="J8" s="27">
        <f>SUM(J9:J11)</f>
        <v>178878.2</v>
      </c>
      <c r="K8" s="27">
        <f>SUM(K9:K11)</f>
        <v>171901.95020000002</v>
      </c>
      <c r="L8" s="27">
        <f>SUM(L9:L11)</f>
        <v>3040.9294000000004</v>
      </c>
      <c r="M8" s="27">
        <f>SUM(M9:M11)</f>
        <v>174942.87959999999</v>
      </c>
      <c r="N8" s="27">
        <f>SUM(N9+N10+N11)</f>
        <v>3935.3204000000046</v>
      </c>
      <c r="O8" s="28">
        <f t="shared" si="0"/>
        <v>1.7000000000000001E-2</v>
      </c>
      <c r="P8" s="29">
        <f t="shared" si="1"/>
        <v>0.97799999999999987</v>
      </c>
    </row>
    <row r="9" spans="1:16" s="30" customFormat="1" x14ac:dyDescent="0.25">
      <c r="A9" s="31" t="s">
        <v>26</v>
      </c>
      <c r="B9" s="31" t="s">
        <v>27</v>
      </c>
      <c r="C9" s="32" t="s">
        <v>28</v>
      </c>
      <c r="D9" s="33">
        <v>1</v>
      </c>
      <c r="E9" s="34">
        <v>0.96099999999999997</v>
      </c>
      <c r="F9" s="35">
        <v>1.7000000000000001E-2</v>
      </c>
      <c r="G9" s="36">
        <f>E9+F9</f>
        <v>0.97799999999999998</v>
      </c>
      <c r="H9" s="36">
        <f>D9-G9</f>
        <v>2.200000000000002E-2</v>
      </c>
      <c r="I9" s="37">
        <v>158692.1</v>
      </c>
      <c r="J9" s="37">
        <f>I9*D9</f>
        <v>158692.1</v>
      </c>
      <c r="K9" s="38">
        <f>E9*I9</f>
        <v>152503.10810000001</v>
      </c>
      <c r="L9" s="38">
        <f>F9*I9</f>
        <v>2697.7657000000004</v>
      </c>
      <c r="M9" s="38">
        <f>I9*G9</f>
        <v>155200.8738</v>
      </c>
      <c r="N9" s="38">
        <f>J9-M9</f>
        <v>3491.2262000000046</v>
      </c>
      <c r="O9" s="39">
        <f t="shared" si="0"/>
        <v>1.7000000000000001E-2</v>
      </c>
      <c r="P9" s="40">
        <f t="shared" si="1"/>
        <v>0.97799999999999998</v>
      </c>
    </row>
    <row r="10" spans="1:16" s="30" customFormat="1" x14ac:dyDescent="0.25">
      <c r="A10" s="31" t="s">
        <v>29</v>
      </c>
      <c r="B10" s="31" t="s">
        <v>30</v>
      </c>
      <c r="C10" s="32" t="s">
        <v>28</v>
      </c>
      <c r="D10" s="33">
        <v>1</v>
      </c>
      <c r="E10" s="34">
        <f>E9</f>
        <v>0.96099999999999997</v>
      </c>
      <c r="F10" s="35">
        <f>F9</f>
        <v>1.7000000000000001E-2</v>
      </c>
      <c r="G10" s="36">
        <f>E10+F10</f>
        <v>0.97799999999999998</v>
      </c>
      <c r="H10" s="36">
        <f>D10-G10</f>
        <v>2.200000000000002E-2</v>
      </c>
      <c r="I10" s="37">
        <v>3239.75</v>
      </c>
      <c r="J10" s="37">
        <f>I10*D10</f>
        <v>3239.75</v>
      </c>
      <c r="K10" s="38">
        <f>E10*I10</f>
        <v>3113.39975</v>
      </c>
      <c r="L10" s="38">
        <f>F10*I10</f>
        <v>55.075750000000006</v>
      </c>
      <c r="M10" s="38">
        <f>I10*G10</f>
        <v>3168.4755</v>
      </c>
      <c r="N10" s="38">
        <f>J10-M10</f>
        <v>71.274499999999989</v>
      </c>
      <c r="O10" s="39">
        <f t="shared" si="0"/>
        <v>1.7000000000000001E-2</v>
      </c>
      <c r="P10" s="40">
        <f t="shared" si="1"/>
        <v>0.97799999999999998</v>
      </c>
    </row>
    <row r="11" spans="1:16" s="30" customFormat="1" x14ac:dyDescent="0.25">
      <c r="A11" s="31" t="s">
        <v>31</v>
      </c>
      <c r="B11" s="31" t="s">
        <v>32</v>
      </c>
      <c r="C11" s="32" t="s">
        <v>28</v>
      </c>
      <c r="D11" s="33">
        <v>1</v>
      </c>
      <c r="E11" s="34">
        <f>E10</f>
        <v>0.96099999999999997</v>
      </c>
      <c r="F11" s="35">
        <f>F10</f>
        <v>1.7000000000000001E-2</v>
      </c>
      <c r="G11" s="36">
        <f>E11+F11</f>
        <v>0.97799999999999998</v>
      </c>
      <c r="H11" s="36">
        <f>D11-G11</f>
        <v>2.200000000000002E-2</v>
      </c>
      <c r="I11" s="37">
        <v>16946.349999999999</v>
      </c>
      <c r="J11" s="37">
        <f>I11*D11</f>
        <v>16946.349999999999</v>
      </c>
      <c r="K11" s="38">
        <f>E11*I11</f>
        <v>16285.442349999998</v>
      </c>
      <c r="L11" s="38">
        <f>F11*I11</f>
        <v>288.08794999999998</v>
      </c>
      <c r="M11" s="38">
        <f>I11*G11</f>
        <v>16573.530299999999</v>
      </c>
      <c r="N11" s="38">
        <f>J11-M11</f>
        <v>372.81970000000001</v>
      </c>
      <c r="O11" s="39">
        <f t="shared" si="0"/>
        <v>1.7000000000000001E-2</v>
      </c>
      <c r="P11" s="40">
        <f t="shared" si="1"/>
        <v>0.97799999999999998</v>
      </c>
    </row>
    <row r="12" spans="1:16" x14ac:dyDescent="0.25">
      <c r="A12" s="20" t="s">
        <v>33</v>
      </c>
      <c r="B12" s="20" t="s">
        <v>34</v>
      </c>
      <c r="C12" s="21"/>
      <c r="D12" s="41"/>
      <c r="E12" s="42">
        <v>0</v>
      </c>
      <c r="F12" s="24"/>
      <c r="G12" s="24"/>
      <c r="H12" s="25"/>
      <c r="I12" s="26"/>
      <c r="J12" s="27">
        <f>J13</f>
        <v>532.5</v>
      </c>
      <c r="K12" s="27">
        <f>K13</f>
        <v>532.5</v>
      </c>
      <c r="L12" s="27">
        <f>L13</f>
        <v>0</v>
      </c>
      <c r="M12" s="27">
        <f>M13</f>
        <v>532.5</v>
      </c>
      <c r="N12" s="27">
        <f>SUM(N13+N14+N15+N16)</f>
        <v>1065</v>
      </c>
      <c r="O12" s="28">
        <f t="shared" si="0"/>
        <v>0</v>
      </c>
      <c r="P12" s="29">
        <f t="shared" si="1"/>
        <v>1</v>
      </c>
    </row>
    <row r="13" spans="1:16" ht="26.25" x14ac:dyDescent="0.25">
      <c r="A13" s="43" t="s">
        <v>35</v>
      </c>
      <c r="B13" s="43" t="s">
        <v>36</v>
      </c>
      <c r="C13" s="44" t="s">
        <v>37</v>
      </c>
      <c r="D13" s="45">
        <v>750</v>
      </c>
      <c r="E13" s="46">
        <v>750</v>
      </c>
      <c r="F13" s="47"/>
      <c r="G13" s="48">
        <f t="shared" ref="G13:G76" si="2">E13+F13</f>
        <v>750</v>
      </c>
      <c r="H13" s="49">
        <f t="shared" ref="H13:H76" si="3">D13-G13</f>
        <v>0</v>
      </c>
      <c r="I13" s="50">
        <v>0.71</v>
      </c>
      <c r="J13" s="50">
        <f>I13*D13</f>
        <v>532.5</v>
      </c>
      <c r="K13" s="51">
        <f>E13*I13</f>
        <v>532.5</v>
      </c>
      <c r="L13" s="51">
        <f>F13*I13</f>
        <v>0</v>
      </c>
      <c r="M13" s="51">
        <f>I13*G13</f>
        <v>532.5</v>
      </c>
      <c r="N13" s="51">
        <f t="shared" ref="N13:N26" si="4">J13-M13</f>
        <v>0</v>
      </c>
      <c r="O13" s="52">
        <f t="shared" si="0"/>
        <v>0</v>
      </c>
      <c r="P13" s="53">
        <f t="shared" si="1"/>
        <v>1</v>
      </c>
    </row>
    <row r="14" spans="1:16" x14ac:dyDescent="0.25">
      <c r="A14" s="20" t="s">
        <v>38</v>
      </c>
      <c r="B14" s="20" t="s">
        <v>39</v>
      </c>
      <c r="C14" s="21"/>
      <c r="D14" s="41"/>
      <c r="E14" s="42">
        <v>0</v>
      </c>
      <c r="F14" s="54"/>
      <c r="G14" s="55">
        <f t="shared" si="2"/>
        <v>0</v>
      </c>
      <c r="H14" s="56">
        <f t="shared" si="3"/>
        <v>0</v>
      </c>
      <c r="I14" s="57"/>
      <c r="J14" s="58">
        <f>J15</f>
        <v>532.5</v>
      </c>
      <c r="K14" s="58">
        <f>K15</f>
        <v>0</v>
      </c>
      <c r="L14" s="58">
        <f>L15</f>
        <v>0</v>
      </c>
      <c r="M14" s="58">
        <f>M15</f>
        <v>0</v>
      </c>
      <c r="N14" s="58">
        <f t="shared" si="4"/>
        <v>532.5</v>
      </c>
      <c r="O14" s="59">
        <f t="shared" si="0"/>
        <v>0</v>
      </c>
      <c r="P14" s="29">
        <f t="shared" si="1"/>
        <v>0</v>
      </c>
    </row>
    <row r="15" spans="1:16" ht="26.25" x14ac:dyDescent="0.25">
      <c r="A15" s="43" t="s">
        <v>40</v>
      </c>
      <c r="B15" s="43" t="s">
        <v>36</v>
      </c>
      <c r="C15" s="44" t="s">
        <v>37</v>
      </c>
      <c r="D15" s="45">
        <v>750</v>
      </c>
      <c r="E15" s="46">
        <v>0</v>
      </c>
      <c r="F15" s="47"/>
      <c r="G15" s="48">
        <f t="shared" si="2"/>
        <v>0</v>
      </c>
      <c r="H15" s="49">
        <f t="shared" si="3"/>
        <v>750</v>
      </c>
      <c r="I15" s="50">
        <v>0.71</v>
      </c>
      <c r="J15" s="50">
        <f>I15*D15</f>
        <v>532.5</v>
      </c>
      <c r="K15" s="51">
        <f>E15*I15</f>
        <v>0</v>
      </c>
      <c r="L15" s="51">
        <f>F15*I15</f>
        <v>0</v>
      </c>
      <c r="M15" s="51">
        <f>I15*G15</f>
        <v>0</v>
      </c>
      <c r="N15" s="51">
        <f t="shared" si="4"/>
        <v>532.5</v>
      </c>
      <c r="O15" s="52">
        <f t="shared" si="0"/>
        <v>0</v>
      </c>
      <c r="P15" s="53">
        <f t="shared" si="1"/>
        <v>0</v>
      </c>
    </row>
    <row r="16" spans="1:16" x14ac:dyDescent="0.25">
      <c r="A16" s="20" t="s">
        <v>41</v>
      </c>
      <c r="B16" s="20" t="s">
        <v>42</v>
      </c>
      <c r="C16" s="21"/>
      <c r="D16" s="41"/>
      <c r="E16" s="42">
        <v>0</v>
      </c>
      <c r="F16" s="54"/>
      <c r="G16" s="55">
        <f t="shared" si="2"/>
        <v>0</v>
      </c>
      <c r="H16" s="56">
        <f t="shared" si="3"/>
        <v>0</v>
      </c>
      <c r="I16" s="57"/>
      <c r="J16" s="58">
        <f>SUM(J17:J25)</f>
        <v>115777.29000000001</v>
      </c>
      <c r="K16" s="58">
        <f>SUM(K17:K25)</f>
        <v>115002.39</v>
      </c>
      <c r="L16" s="58">
        <f>SUM(L17:L25)</f>
        <v>774.9</v>
      </c>
      <c r="M16" s="58">
        <f>SUM(M17:M25)</f>
        <v>115777.29000000001</v>
      </c>
      <c r="N16" s="58">
        <f t="shared" si="4"/>
        <v>0</v>
      </c>
      <c r="O16" s="59">
        <f t="shared" si="0"/>
        <v>6.6930224398930038E-3</v>
      </c>
      <c r="P16" s="29">
        <f t="shared" si="1"/>
        <v>1</v>
      </c>
    </row>
    <row r="17" spans="1:16" ht="39" x14ac:dyDescent="0.25">
      <c r="A17" s="43" t="s">
        <v>43</v>
      </c>
      <c r="B17" s="43" t="s">
        <v>44</v>
      </c>
      <c r="C17" s="44" t="s">
        <v>45</v>
      </c>
      <c r="D17" s="45">
        <v>25</v>
      </c>
      <c r="E17" s="46">
        <v>25</v>
      </c>
      <c r="F17" s="60"/>
      <c r="G17" s="48">
        <f t="shared" si="2"/>
        <v>25</v>
      </c>
      <c r="H17" s="49">
        <f t="shared" si="3"/>
        <v>0</v>
      </c>
      <c r="I17" s="61">
        <v>197.55</v>
      </c>
      <c r="J17" s="50">
        <f t="shared" ref="J17:J25" si="5">I17*D17</f>
        <v>4938.75</v>
      </c>
      <c r="K17" s="51">
        <f t="shared" ref="K17:K25" si="6">E17*I17</f>
        <v>4938.75</v>
      </c>
      <c r="L17" s="51">
        <f t="shared" ref="L17:L25" si="7">F17*I17</f>
        <v>0</v>
      </c>
      <c r="M17" s="51">
        <f t="shared" ref="M17:M25" si="8">I17*G17</f>
        <v>4938.75</v>
      </c>
      <c r="N17" s="51">
        <f t="shared" si="4"/>
        <v>0</v>
      </c>
      <c r="O17" s="52">
        <f t="shared" si="0"/>
        <v>0</v>
      </c>
      <c r="P17" s="53">
        <f t="shared" si="1"/>
        <v>1</v>
      </c>
    </row>
    <row r="18" spans="1:16" x14ac:dyDescent="0.25">
      <c r="A18" s="43" t="s">
        <v>46</v>
      </c>
      <c r="B18" s="43" t="s">
        <v>47</v>
      </c>
      <c r="C18" s="44" t="s">
        <v>45</v>
      </c>
      <c r="D18" s="45">
        <v>50</v>
      </c>
      <c r="E18" s="46">
        <v>50</v>
      </c>
      <c r="F18" s="47"/>
      <c r="G18" s="48">
        <f t="shared" si="2"/>
        <v>50</v>
      </c>
      <c r="H18" s="49">
        <f t="shared" si="3"/>
        <v>0</v>
      </c>
      <c r="I18" s="50">
        <v>263.64999999999998</v>
      </c>
      <c r="J18" s="50">
        <f t="shared" si="5"/>
        <v>13182.499999999998</v>
      </c>
      <c r="K18" s="51">
        <f t="shared" si="6"/>
        <v>13182.499999999998</v>
      </c>
      <c r="L18" s="51">
        <f t="shared" si="7"/>
        <v>0</v>
      </c>
      <c r="M18" s="51">
        <f t="shared" si="8"/>
        <v>13182.499999999998</v>
      </c>
      <c r="N18" s="51">
        <f t="shared" si="4"/>
        <v>0</v>
      </c>
      <c r="O18" s="52">
        <f t="shared" si="0"/>
        <v>0</v>
      </c>
      <c r="P18" s="53">
        <f t="shared" si="1"/>
        <v>1</v>
      </c>
    </row>
    <row r="19" spans="1:16" ht="26.25" x14ac:dyDescent="0.25">
      <c r="A19" s="43" t="s">
        <v>48</v>
      </c>
      <c r="B19" s="43" t="s">
        <v>49</v>
      </c>
      <c r="C19" s="44" t="s">
        <v>28</v>
      </c>
      <c r="D19" s="45">
        <v>1</v>
      </c>
      <c r="E19" s="46">
        <v>1</v>
      </c>
      <c r="F19" s="62"/>
      <c r="G19" s="48">
        <f t="shared" si="2"/>
        <v>1</v>
      </c>
      <c r="H19" s="49">
        <f t="shared" si="3"/>
        <v>0</v>
      </c>
      <c r="I19" s="63">
        <v>17890.240000000002</v>
      </c>
      <c r="J19" s="50">
        <f t="shared" si="5"/>
        <v>17890.240000000002</v>
      </c>
      <c r="K19" s="51">
        <f t="shared" si="6"/>
        <v>17890.240000000002</v>
      </c>
      <c r="L19" s="51">
        <f t="shared" si="7"/>
        <v>0</v>
      </c>
      <c r="M19" s="51">
        <f t="shared" si="8"/>
        <v>17890.240000000002</v>
      </c>
      <c r="N19" s="51">
        <f t="shared" si="4"/>
        <v>0</v>
      </c>
      <c r="O19" s="52">
        <f t="shared" si="0"/>
        <v>0</v>
      </c>
      <c r="P19" s="53">
        <f t="shared" si="1"/>
        <v>1</v>
      </c>
    </row>
    <row r="20" spans="1:16" ht="26.25" x14ac:dyDescent="0.25">
      <c r="A20" s="43" t="s">
        <v>50</v>
      </c>
      <c r="B20" s="43" t="s">
        <v>51</v>
      </c>
      <c r="C20" s="44" t="s">
        <v>28</v>
      </c>
      <c r="D20" s="45">
        <v>1</v>
      </c>
      <c r="E20" s="46">
        <v>1</v>
      </c>
      <c r="F20" s="62"/>
      <c r="G20" s="48">
        <f t="shared" si="2"/>
        <v>1</v>
      </c>
      <c r="H20" s="49">
        <f t="shared" si="3"/>
        <v>0</v>
      </c>
      <c r="I20" s="63">
        <v>13482.39</v>
      </c>
      <c r="J20" s="50">
        <f t="shared" si="5"/>
        <v>13482.39</v>
      </c>
      <c r="K20" s="51">
        <f t="shared" si="6"/>
        <v>13482.39</v>
      </c>
      <c r="L20" s="51">
        <f t="shared" si="7"/>
        <v>0</v>
      </c>
      <c r="M20" s="51">
        <f t="shared" si="8"/>
        <v>13482.39</v>
      </c>
      <c r="N20" s="51">
        <f t="shared" si="4"/>
        <v>0</v>
      </c>
      <c r="O20" s="52">
        <f t="shared" si="0"/>
        <v>0</v>
      </c>
      <c r="P20" s="53">
        <f t="shared" si="1"/>
        <v>1</v>
      </c>
    </row>
    <row r="21" spans="1:16" x14ac:dyDescent="0.25">
      <c r="A21" s="64" t="s">
        <v>52</v>
      </c>
      <c r="B21" s="64" t="s">
        <v>53</v>
      </c>
      <c r="C21" s="65" t="s">
        <v>45</v>
      </c>
      <c r="D21" s="66">
        <v>556</v>
      </c>
      <c r="E21" s="67">
        <v>556</v>
      </c>
      <c r="F21" s="68"/>
      <c r="G21" s="69">
        <f t="shared" si="2"/>
        <v>556</v>
      </c>
      <c r="H21" s="70">
        <f t="shared" si="3"/>
        <v>0</v>
      </c>
      <c r="I21" s="71">
        <v>102.77</v>
      </c>
      <c r="J21" s="71">
        <f t="shared" si="5"/>
        <v>57140.119999999995</v>
      </c>
      <c r="K21" s="72">
        <f t="shared" si="6"/>
        <v>57140.119999999995</v>
      </c>
      <c r="L21" s="72">
        <f t="shared" si="7"/>
        <v>0</v>
      </c>
      <c r="M21" s="72">
        <f t="shared" si="8"/>
        <v>57140.119999999995</v>
      </c>
      <c r="N21" s="72">
        <f t="shared" si="4"/>
        <v>0</v>
      </c>
      <c r="O21" s="73">
        <f t="shared" si="0"/>
        <v>0</v>
      </c>
      <c r="P21" s="74">
        <f t="shared" si="1"/>
        <v>1</v>
      </c>
    </row>
    <row r="22" spans="1:16" ht="39" x14ac:dyDescent="0.25">
      <c r="A22" s="43" t="s">
        <v>54</v>
      </c>
      <c r="B22" s="43" t="s">
        <v>55</v>
      </c>
      <c r="C22" s="44" t="s">
        <v>56</v>
      </c>
      <c r="D22" s="45">
        <v>1</v>
      </c>
      <c r="E22" s="46">
        <v>1</v>
      </c>
      <c r="F22" s="47"/>
      <c r="G22" s="48">
        <f t="shared" si="2"/>
        <v>1</v>
      </c>
      <c r="H22" s="49">
        <f t="shared" si="3"/>
        <v>0</v>
      </c>
      <c r="I22" s="50">
        <v>568.25</v>
      </c>
      <c r="J22" s="50">
        <f t="shared" si="5"/>
        <v>568.25</v>
      </c>
      <c r="K22" s="51">
        <f t="shared" si="6"/>
        <v>568.25</v>
      </c>
      <c r="L22" s="51">
        <f t="shared" si="7"/>
        <v>0</v>
      </c>
      <c r="M22" s="51">
        <f t="shared" si="8"/>
        <v>568.25</v>
      </c>
      <c r="N22" s="51">
        <f t="shared" si="4"/>
        <v>0</v>
      </c>
      <c r="O22" s="52">
        <f t="shared" si="0"/>
        <v>0</v>
      </c>
      <c r="P22" s="53">
        <f t="shared" si="1"/>
        <v>1</v>
      </c>
    </row>
    <row r="23" spans="1:16" ht="26.25" x14ac:dyDescent="0.25">
      <c r="A23" s="43" t="s">
        <v>57</v>
      </c>
      <c r="B23" s="43" t="s">
        <v>58</v>
      </c>
      <c r="C23" s="44" t="s">
        <v>28</v>
      </c>
      <c r="D23" s="45">
        <v>1</v>
      </c>
      <c r="E23" s="46">
        <v>1</v>
      </c>
      <c r="F23" s="47"/>
      <c r="G23" s="48">
        <f t="shared" si="2"/>
        <v>1</v>
      </c>
      <c r="H23" s="49">
        <f t="shared" si="3"/>
        <v>0</v>
      </c>
      <c r="I23" s="50">
        <v>2525.36</v>
      </c>
      <c r="J23" s="50">
        <f t="shared" si="5"/>
        <v>2525.36</v>
      </c>
      <c r="K23" s="51">
        <f t="shared" si="6"/>
        <v>2525.36</v>
      </c>
      <c r="L23" s="51">
        <f t="shared" si="7"/>
        <v>0</v>
      </c>
      <c r="M23" s="51">
        <f t="shared" si="8"/>
        <v>2525.36</v>
      </c>
      <c r="N23" s="51">
        <f t="shared" si="4"/>
        <v>0</v>
      </c>
      <c r="O23" s="52">
        <f t="shared" si="0"/>
        <v>0</v>
      </c>
      <c r="P23" s="53">
        <f t="shared" si="1"/>
        <v>1</v>
      </c>
    </row>
    <row r="24" spans="1:16" ht="26.25" x14ac:dyDescent="0.25">
      <c r="A24" s="43" t="s">
        <v>59</v>
      </c>
      <c r="B24" s="43" t="s">
        <v>60</v>
      </c>
      <c r="C24" s="44" t="s">
        <v>28</v>
      </c>
      <c r="D24" s="45">
        <v>2</v>
      </c>
      <c r="E24" s="46">
        <v>1</v>
      </c>
      <c r="F24" s="47">
        <v>1</v>
      </c>
      <c r="G24" s="48">
        <f t="shared" si="2"/>
        <v>2</v>
      </c>
      <c r="H24" s="49">
        <f t="shared" si="3"/>
        <v>0</v>
      </c>
      <c r="I24" s="50">
        <v>774.9</v>
      </c>
      <c r="J24" s="50">
        <f t="shared" si="5"/>
        <v>1549.8</v>
      </c>
      <c r="K24" s="51">
        <f t="shared" si="6"/>
        <v>774.9</v>
      </c>
      <c r="L24" s="51">
        <f t="shared" si="7"/>
        <v>774.9</v>
      </c>
      <c r="M24" s="51">
        <f t="shared" si="8"/>
        <v>1549.8</v>
      </c>
      <c r="N24" s="51">
        <f t="shared" si="4"/>
        <v>0</v>
      </c>
      <c r="O24" s="52">
        <f t="shared" si="0"/>
        <v>0.5</v>
      </c>
      <c r="P24" s="53">
        <f t="shared" si="1"/>
        <v>1</v>
      </c>
    </row>
    <row r="25" spans="1:16" x14ac:dyDescent="0.25">
      <c r="A25" s="75" t="s">
        <v>61</v>
      </c>
      <c r="B25" s="75" t="s">
        <v>62</v>
      </c>
      <c r="C25" s="76" t="s">
        <v>45</v>
      </c>
      <c r="D25" s="45">
        <v>12</v>
      </c>
      <c r="E25" s="46">
        <v>12</v>
      </c>
      <c r="F25" s="47"/>
      <c r="G25" s="48">
        <f t="shared" si="2"/>
        <v>12</v>
      </c>
      <c r="H25" s="49">
        <f t="shared" si="3"/>
        <v>0</v>
      </c>
      <c r="I25" s="50">
        <v>374.99</v>
      </c>
      <c r="J25" s="50">
        <f t="shared" si="5"/>
        <v>4499.88</v>
      </c>
      <c r="K25" s="51">
        <f t="shared" si="6"/>
        <v>4499.88</v>
      </c>
      <c r="L25" s="51">
        <f t="shared" si="7"/>
        <v>0</v>
      </c>
      <c r="M25" s="51">
        <f t="shared" si="8"/>
        <v>4499.88</v>
      </c>
      <c r="N25" s="51">
        <f t="shared" si="4"/>
        <v>0</v>
      </c>
      <c r="O25" s="52">
        <f t="shared" si="0"/>
        <v>0</v>
      </c>
      <c r="P25" s="53">
        <f t="shared" si="1"/>
        <v>1</v>
      </c>
    </row>
    <row r="26" spans="1:16" x14ac:dyDescent="0.25">
      <c r="A26" s="20" t="s">
        <v>63</v>
      </c>
      <c r="B26" s="20" t="s">
        <v>64</v>
      </c>
      <c r="C26" s="21"/>
      <c r="D26" s="41"/>
      <c r="E26" s="42">
        <v>0</v>
      </c>
      <c r="F26" s="54"/>
      <c r="G26" s="55">
        <f t="shared" si="2"/>
        <v>0</v>
      </c>
      <c r="H26" s="56">
        <f t="shared" si="3"/>
        <v>0</v>
      </c>
      <c r="I26" s="57"/>
      <c r="J26" s="58">
        <f>SUM(J27+J29+J31)</f>
        <v>17989.782299999999</v>
      </c>
      <c r="K26" s="58">
        <f>SUM(K27+K29+K31)</f>
        <v>17989.782299999999</v>
      </c>
      <c r="L26" s="58">
        <f>SUM(L27+L29+L31)</f>
        <v>0</v>
      </c>
      <c r="M26" s="58">
        <f>SUM(M27+M29+M31)</f>
        <v>17989.782299999999</v>
      </c>
      <c r="N26" s="58">
        <f t="shared" si="4"/>
        <v>0</v>
      </c>
      <c r="O26" s="59">
        <f t="shared" si="0"/>
        <v>0</v>
      </c>
      <c r="P26" s="29">
        <f t="shared" si="1"/>
        <v>1</v>
      </c>
    </row>
    <row r="27" spans="1:16" x14ac:dyDescent="0.25">
      <c r="A27" s="77" t="s">
        <v>65</v>
      </c>
      <c r="B27" s="77" t="s">
        <v>66</v>
      </c>
      <c r="C27" s="78"/>
      <c r="D27" s="79"/>
      <c r="E27" s="80">
        <v>0</v>
      </c>
      <c r="F27" s="81"/>
      <c r="G27" s="81"/>
      <c r="H27" s="82"/>
      <c r="I27" s="83"/>
      <c r="J27" s="84">
        <f>SUM(J28)</f>
        <v>5585.9957999999997</v>
      </c>
      <c r="K27" s="84">
        <f>SUM(K28)</f>
        <v>5585.9957999999997</v>
      </c>
      <c r="L27" s="84">
        <f>SUM(L28)</f>
        <v>0</v>
      </c>
      <c r="M27" s="84">
        <f>SUM(M28)</f>
        <v>5585.9957999999997</v>
      </c>
      <c r="N27" s="84">
        <f>SUM(N28)</f>
        <v>0</v>
      </c>
      <c r="O27" s="85">
        <f t="shared" si="0"/>
        <v>0</v>
      </c>
      <c r="P27" s="86">
        <f t="shared" si="1"/>
        <v>1</v>
      </c>
    </row>
    <row r="28" spans="1:16" ht="26.25" x14ac:dyDescent="0.25">
      <c r="A28" s="64" t="s">
        <v>67</v>
      </c>
      <c r="B28" s="64" t="s">
        <v>68</v>
      </c>
      <c r="C28" s="65" t="s">
        <v>69</v>
      </c>
      <c r="D28" s="66">
        <v>8866.66</v>
      </c>
      <c r="E28" s="67">
        <v>8866.66</v>
      </c>
      <c r="F28" s="68"/>
      <c r="G28" s="69">
        <f t="shared" si="2"/>
        <v>8866.66</v>
      </c>
      <c r="H28" s="70">
        <f t="shared" si="3"/>
        <v>0</v>
      </c>
      <c r="I28" s="71">
        <v>0.63</v>
      </c>
      <c r="J28" s="71">
        <f>I28*D28</f>
        <v>5585.9957999999997</v>
      </c>
      <c r="K28" s="72">
        <f>E28*I28</f>
        <v>5585.9957999999997</v>
      </c>
      <c r="L28" s="72">
        <f>F28*I28</f>
        <v>0</v>
      </c>
      <c r="M28" s="72">
        <f>I28*G28</f>
        <v>5585.9957999999997</v>
      </c>
      <c r="N28" s="72">
        <f>J28-M28</f>
        <v>0</v>
      </c>
      <c r="O28" s="73">
        <f t="shared" si="0"/>
        <v>0</v>
      </c>
      <c r="P28" s="74">
        <f t="shared" si="1"/>
        <v>1</v>
      </c>
    </row>
    <row r="29" spans="1:16" x14ac:dyDescent="0.25">
      <c r="A29" s="77" t="s">
        <v>70</v>
      </c>
      <c r="B29" s="77" t="s">
        <v>71</v>
      </c>
      <c r="C29" s="78"/>
      <c r="D29" s="79"/>
      <c r="E29" s="80">
        <v>0</v>
      </c>
      <c r="F29" s="81"/>
      <c r="G29" s="81"/>
      <c r="H29" s="82"/>
      <c r="I29" s="83"/>
      <c r="J29" s="84">
        <f>SUM(J30)</f>
        <v>1687.4865000000002</v>
      </c>
      <c r="K29" s="84">
        <f>SUM(K30)</f>
        <v>1687.4865000000002</v>
      </c>
      <c r="L29" s="84">
        <f>SUM(L30)</f>
        <v>0</v>
      </c>
      <c r="M29" s="84">
        <f>SUM(M30)</f>
        <v>1687.4865000000002</v>
      </c>
      <c r="N29" s="84">
        <f>SUM(N30:N31)</f>
        <v>0</v>
      </c>
      <c r="O29" s="85">
        <f t="shared" si="0"/>
        <v>0</v>
      </c>
      <c r="P29" s="86">
        <f t="shared" si="1"/>
        <v>1</v>
      </c>
    </row>
    <row r="30" spans="1:16" ht="26.25" x14ac:dyDescent="0.25">
      <c r="A30" s="64" t="s">
        <v>72</v>
      </c>
      <c r="B30" s="64" t="s">
        <v>68</v>
      </c>
      <c r="C30" s="65" t="s">
        <v>69</v>
      </c>
      <c r="D30" s="66">
        <v>2678.55</v>
      </c>
      <c r="E30" s="67">
        <v>2678.55</v>
      </c>
      <c r="F30" s="68"/>
      <c r="G30" s="69">
        <f t="shared" si="2"/>
        <v>2678.55</v>
      </c>
      <c r="H30" s="70">
        <f t="shared" si="3"/>
        <v>0</v>
      </c>
      <c r="I30" s="71">
        <v>0.63</v>
      </c>
      <c r="J30" s="71">
        <f>I30*D30</f>
        <v>1687.4865000000002</v>
      </c>
      <c r="K30" s="72">
        <f>E30*I30</f>
        <v>1687.4865000000002</v>
      </c>
      <c r="L30" s="72">
        <f>F30*I30</f>
        <v>0</v>
      </c>
      <c r="M30" s="72">
        <f>I30*G30</f>
        <v>1687.4865000000002</v>
      </c>
      <c r="N30" s="72">
        <f t="shared" ref="N30:N37" si="9">J30-M30</f>
        <v>0</v>
      </c>
      <c r="O30" s="73">
        <f t="shared" si="0"/>
        <v>0</v>
      </c>
      <c r="P30" s="74">
        <f t="shared" si="1"/>
        <v>1</v>
      </c>
    </row>
    <row r="31" spans="1:16" x14ac:dyDescent="0.25">
      <c r="A31" s="77" t="s">
        <v>73</v>
      </c>
      <c r="B31" s="77" t="s">
        <v>74</v>
      </c>
      <c r="C31" s="78"/>
      <c r="D31" s="79"/>
      <c r="E31" s="80">
        <v>0</v>
      </c>
      <c r="F31" s="87"/>
      <c r="G31" s="88">
        <f t="shared" si="2"/>
        <v>0</v>
      </c>
      <c r="H31" s="89">
        <f t="shared" si="3"/>
        <v>0</v>
      </c>
      <c r="I31" s="90"/>
      <c r="J31" s="91">
        <f>SUM(J32)</f>
        <v>10716.3</v>
      </c>
      <c r="K31" s="91">
        <f>SUM(K32)</f>
        <v>10716.3</v>
      </c>
      <c r="L31" s="91">
        <f>SUM(L32)</f>
        <v>0</v>
      </c>
      <c r="M31" s="91">
        <f>SUM(M32)</f>
        <v>10716.3</v>
      </c>
      <c r="N31" s="91">
        <f t="shared" si="9"/>
        <v>0</v>
      </c>
      <c r="O31" s="92">
        <f t="shared" si="0"/>
        <v>0</v>
      </c>
      <c r="P31" s="86">
        <f t="shared" si="1"/>
        <v>1</v>
      </c>
    </row>
    <row r="32" spans="1:16" ht="26.25" x14ac:dyDescent="0.25">
      <c r="A32" s="75" t="s">
        <v>75</v>
      </c>
      <c r="B32" s="75" t="s">
        <v>68</v>
      </c>
      <c r="C32" s="76" t="s">
        <v>69</v>
      </c>
      <c r="D32" s="45">
        <v>17010</v>
      </c>
      <c r="E32" s="46">
        <v>17010</v>
      </c>
      <c r="F32" s="93"/>
      <c r="G32" s="48">
        <f t="shared" si="2"/>
        <v>17010</v>
      </c>
      <c r="H32" s="49">
        <f t="shared" si="3"/>
        <v>0</v>
      </c>
      <c r="I32" s="94">
        <v>0.63</v>
      </c>
      <c r="J32" s="50">
        <f>I32*D32</f>
        <v>10716.3</v>
      </c>
      <c r="K32" s="51">
        <f>E32*I32</f>
        <v>10716.3</v>
      </c>
      <c r="L32" s="51">
        <f>F32*I32</f>
        <v>0</v>
      </c>
      <c r="M32" s="51">
        <f>I32*G32</f>
        <v>10716.3</v>
      </c>
      <c r="N32" s="51">
        <f t="shared" si="9"/>
        <v>0</v>
      </c>
      <c r="O32" s="52">
        <f t="shared" si="0"/>
        <v>0</v>
      </c>
      <c r="P32" s="53">
        <f t="shared" si="1"/>
        <v>1</v>
      </c>
    </row>
    <row r="33" spans="1:16" x14ac:dyDescent="0.25">
      <c r="A33" s="10">
        <v>2</v>
      </c>
      <c r="B33" s="10" t="s">
        <v>76</v>
      </c>
      <c r="C33" s="11"/>
      <c r="D33" s="95"/>
      <c r="E33" s="96">
        <v>0</v>
      </c>
      <c r="F33" s="97"/>
      <c r="G33" s="98">
        <f t="shared" si="2"/>
        <v>0</v>
      </c>
      <c r="H33" s="99">
        <f t="shared" si="3"/>
        <v>0</v>
      </c>
      <c r="I33" s="100"/>
      <c r="J33" s="101">
        <f>SUM(J34+J38+J52+J57+J65+J100+J119+J129)</f>
        <v>416794.01809999993</v>
      </c>
      <c r="K33" s="101">
        <f>SUM(K34+K38+K52+K57+K65+K100+K119+K129)</f>
        <v>333276.08369999996</v>
      </c>
      <c r="L33" s="101">
        <f>SUM(L34+L38+L52+L57+L65+L100+L119+L129)</f>
        <v>75347.822899999985</v>
      </c>
      <c r="M33" s="101">
        <f>SUM(M34+M38+M52+M57+M65+M100+M119+M129)</f>
        <v>408623.90659999999</v>
      </c>
      <c r="N33" s="101">
        <f t="shared" si="9"/>
        <v>8170.1114999999409</v>
      </c>
      <c r="O33" s="102">
        <f t="shared" si="0"/>
        <v>0.18077952088535504</v>
      </c>
      <c r="P33" s="19">
        <f t="shared" si="1"/>
        <v>0.98039772370715816</v>
      </c>
    </row>
    <row r="34" spans="1:16" x14ac:dyDescent="0.25">
      <c r="A34" s="20" t="s">
        <v>77</v>
      </c>
      <c r="B34" s="20" t="s">
        <v>78</v>
      </c>
      <c r="C34" s="21"/>
      <c r="D34" s="41"/>
      <c r="E34" s="42">
        <v>0</v>
      </c>
      <c r="F34" s="54"/>
      <c r="G34" s="55">
        <f t="shared" si="2"/>
        <v>0</v>
      </c>
      <c r="H34" s="56">
        <f t="shared" si="3"/>
        <v>0</v>
      </c>
      <c r="I34" s="57"/>
      <c r="J34" s="58">
        <f>SUM(J35:J37)</f>
        <v>11149.7228</v>
      </c>
      <c r="K34" s="58">
        <f>SUM(K35:K37)</f>
        <v>11149.7228</v>
      </c>
      <c r="L34" s="58">
        <f>SUM(L35:L37)</f>
        <v>0</v>
      </c>
      <c r="M34" s="58">
        <f>SUM(M35:M37)</f>
        <v>11149.7228</v>
      </c>
      <c r="N34" s="58">
        <f t="shared" si="9"/>
        <v>0</v>
      </c>
      <c r="O34" s="59">
        <f t="shared" si="0"/>
        <v>0</v>
      </c>
      <c r="P34" s="29">
        <f t="shared" si="1"/>
        <v>1</v>
      </c>
    </row>
    <row r="35" spans="1:16" x14ac:dyDescent="0.25">
      <c r="A35" s="43" t="s">
        <v>79</v>
      </c>
      <c r="B35" s="43" t="s">
        <v>80</v>
      </c>
      <c r="C35" s="44" t="s">
        <v>81</v>
      </c>
      <c r="D35" s="45">
        <v>30</v>
      </c>
      <c r="E35" s="46">
        <v>30</v>
      </c>
      <c r="F35" s="47"/>
      <c r="G35" s="48">
        <f t="shared" si="2"/>
        <v>30</v>
      </c>
      <c r="H35" s="49">
        <f t="shared" si="3"/>
        <v>0</v>
      </c>
      <c r="I35" s="50">
        <v>145.66</v>
      </c>
      <c r="J35" s="50">
        <f>I35*D35</f>
        <v>4369.8</v>
      </c>
      <c r="K35" s="51">
        <f>E35*I35</f>
        <v>4369.8</v>
      </c>
      <c r="L35" s="51">
        <f>F35*I35</f>
        <v>0</v>
      </c>
      <c r="M35" s="51">
        <f>I35*G35</f>
        <v>4369.8</v>
      </c>
      <c r="N35" s="51">
        <f t="shared" si="9"/>
        <v>0</v>
      </c>
      <c r="O35" s="52">
        <f t="shared" si="0"/>
        <v>0</v>
      </c>
      <c r="P35" s="53">
        <f t="shared" si="1"/>
        <v>1</v>
      </c>
    </row>
    <row r="36" spans="1:16" ht="26.25" x14ac:dyDescent="0.25">
      <c r="A36" s="43" t="s">
        <v>82</v>
      </c>
      <c r="B36" s="43" t="s">
        <v>83</v>
      </c>
      <c r="C36" s="44" t="s">
        <v>84</v>
      </c>
      <c r="D36" s="45">
        <v>1</v>
      </c>
      <c r="E36" s="46">
        <v>1</v>
      </c>
      <c r="F36" s="47"/>
      <c r="G36" s="48">
        <f t="shared" si="2"/>
        <v>1</v>
      </c>
      <c r="H36" s="49">
        <f t="shared" si="3"/>
        <v>0</v>
      </c>
      <c r="I36" s="50">
        <v>2808.24</v>
      </c>
      <c r="J36" s="50">
        <f>I36*D36</f>
        <v>2808.24</v>
      </c>
      <c r="K36" s="51">
        <f>E36*I36</f>
        <v>2808.24</v>
      </c>
      <c r="L36" s="51">
        <f>F36*I36</f>
        <v>0</v>
      </c>
      <c r="M36" s="51">
        <f>I36*G36</f>
        <v>2808.24</v>
      </c>
      <c r="N36" s="51">
        <f t="shared" si="9"/>
        <v>0</v>
      </c>
      <c r="O36" s="52">
        <f t="shared" si="0"/>
        <v>0</v>
      </c>
      <c r="P36" s="53">
        <f t="shared" si="1"/>
        <v>1</v>
      </c>
    </row>
    <row r="37" spans="1:16" x14ac:dyDescent="0.25">
      <c r="A37" s="43" t="s">
        <v>85</v>
      </c>
      <c r="B37" s="43" t="s">
        <v>86</v>
      </c>
      <c r="C37" s="44" t="s">
        <v>45</v>
      </c>
      <c r="D37" s="45">
        <v>3202.97</v>
      </c>
      <c r="E37" s="46">
        <v>3202.97</v>
      </c>
      <c r="F37" s="47"/>
      <c r="G37" s="48">
        <f t="shared" si="2"/>
        <v>3202.97</v>
      </c>
      <c r="H37" s="49">
        <f t="shared" si="3"/>
        <v>0</v>
      </c>
      <c r="I37" s="50">
        <v>1.24</v>
      </c>
      <c r="J37" s="50">
        <f>I37*D37</f>
        <v>3971.6827999999996</v>
      </c>
      <c r="K37" s="51">
        <f>E37*I37</f>
        <v>3971.6827999999996</v>
      </c>
      <c r="L37" s="51">
        <f>F37*I37</f>
        <v>0</v>
      </c>
      <c r="M37" s="51">
        <f>I37*G37</f>
        <v>3971.6827999999996</v>
      </c>
      <c r="N37" s="51">
        <f t="shared" si="9"/>
        <v>0</v>
      </c>
      <c r="O37" s="52">
        <f t="shared" si="0"/>
        <v>0</v>
      </c>
      <c r="P37" s="53">
        <f t="shared" si="1"/>
        <v>1</v>
      </c>
    </row>
    <row r="38" spans="1:16" x14ac:dyDescent="0.25">
      <c r="A38" s="20" t="s">
        <v>87</v>
      </c>
      <c r="B38" s="20" t="s">
        <v>88</v>
      </c>
      <c r="C38" s="21"/>
      <c r="D38" s="41"/>
      <c r="E38" s="42">
        <v>0</v>
      </c>
      <c r="F38" s="24"/>
      <c r="G38" s="24"/>
      <c r="H38" s="25"/>
      <c r="I38" s="26"/>
      <c r="J38" s="27">
        <f>SUM(J39:J51)</f>
        <v>112007.71969999999</v>
      </c>
      <c r="K38" s="27">
        <f>SUM(K39:K51)</f>
        <v>70151.934199999989</v>
      </c>
      <c r="L38" s="27">
        <f>SUM(L39:L51)</f>
        <v>41429.783999999992</v>
      </c>
      <c r="M38" s="27">
        <f>SUM(M39:M51)</f>
        <v>111581.71819999999</v>
      </c>
      <c r="N38" s="27">
        <f>SUM(N39)</f>
        <v>0</v>
      </c>
      <c r="O38" s="28">
        <f t="shared" si="0"/>
        <v>0.3698832911781883</v>
      </c>
      <c r="P38" s="29">
        <f t="shared" si="1"/>
        <v>0.9961966773259826</v>
      </c>
    </row>
    <row r="39" spans="1:16" ht="26.25" x14ac:dyDescent="0.25">
      <c r="A39" s="43" t="s">
        <v>89</v>
      </c>
      <c r="B39" s="43" t="s">
        <v>90</v>
      </c>
      <c r="C39" s="44" t="s">
        <v>91</v>
      </c>
      <c r="D39" s="45">
        <v>91.68</v>
      </c>
      <c r="E39" s="46">
        <v>91.68</v>
      </c>
      <c r="F39" s="47"/>
      <c r="G39" s="48">
        <f t="shared" si="2"/>
        <v>91.68</v>
      </c>
      <c r="H39" s="49">
        <f t="shared" si="3"/>
        <v>0</v>
      </c>
      <c r="I39" s="50">
        <v>6.27</v>
      </c>
      <c r="J39" s="50">
        <f t="shared" ref="J39:J51" si="10">I39*D39</f>
        <v>574.83360000000005</v>
      </c>
      <c r="K39" s="51">
        <f t="shared" ref="K39:K51" si="11">E39*I39</f>
        <v>574.83360000000005</v>
      </c>
      <c r="L39" s="51">
        <f t="shared" ref="L39:L51" si="12">F39*I39</f>
        <v>0</v>
      </c>
      <c r="M39" s="51">
        <f t="shared" ref="M39:M51" si="13">I39*G39</f>
        <v>574.83360000000005</v>
      </c>
      <c r="N39" s="51">
        <f t="shared" ref="N39:N102" si="14">J39-M39</f>
        <v>0</v>
      </c>
      <c r="O39" s="52">
        <f t="shared" si="0"/>
        <v>0</v>
      </c>
      <c r="P39" s="53">
        <f t="shared" si="1"/>
        <v>1</v>
      </c>
    </row>
    <row r="40" spans="1:16" ht="26.25" x14ac:dyDescent="0.25">
      <c r="A40" s="43" t="s">
        <v>92</v>
      </c>
      <c r="B40" s="43" t="s">
        <v>93</v>
      </c>
      <c r="C40" s="44" t="s">
        <v>45</v>
      </c>
      <c r="D40" s="45">
        <v>458.4</v>
      </c>
      <c r="E40" s="46">
        <v>458.4</v>
      </c>
      <c r="F40" s="93"/>
      <c r="G40" s="48">
        <f t="shared" si="2"/>
        <v>458.4</v>
      </c>
      <c r="H40" s="49">
        <f t="shared" si="3"/>
        <v>0</v>
      </c>
      <c r="I40" s="94">
        <v>2.16</v>
      </c>
      <c r="J40" s="50">
        <f t="shared" si="10"/>
        <v>990.14400000000001</v>
      </c>
      <c r="K40" s="51">
        <f t="shared" si="11"/>
        <v>990.14400000000001</v>
      </c>
      <c r="L40" s="51">
        <f t="shared" si="12"/>
        <v>0</v>
      </c>
      <c r="M40" s="51">
        <f t="shared" si="13"/>
        <v>990.14400000000001</v>
      </c>
      <c r="N40" s="51">
        <f t="shared" si="14"/>
        <v>0</v>
      </c>
      <c r="O40" s="52">
        <f t="shared" si="0"/>
        <v>0</v>
      </c>
      <c r="P40" s="53">
        <f t="shared" si="1"/>
        <v>1</v>
      </c>
    </row>
    <row r="41" spans="1:16" ht="39" x14ac:dyDescent="0.25">
      <c r="A41" s="64" t="s">
        <v>94</v>
      </c>
      <c r="B41" s="64" t="s">
        <v>95</v>
      </c>
      <c r="C41" s="65" t="s">
        <v>45</v>
      </c>
      <c r="D41" s="66">
        <v>458.7</v>
      </c>
      <c r="E41" s="67">
        <v>0</v>
      </c>
      <c r="F41" s="68">
        <v>458.7</v>
      </c>
      <c r="G41" s="69">
        <f t="shared" si="2"/>
        <v>458.7</v>
      </c>
      <c r="H41" s="70">
        <f t="shared" si="3"/>
        <v>0</v>
      </c>
      <c r="I41" s="71">
        <v>90.32</v>
      </c>
      <c r="J41" s="71">
        <f t="shared" si="10"/>
        <v>41429.783999999992</v>
      </c>
      <c r="K41" s="72">
        <f t="shared" si="11"/>
        <v>0</v>
      </c>
      <c r="L41" s="72">
        <f t="shared" si="12"/>
        <v>41429.783999999992</v>
      </c>
      <c r="M41" s="72">
        <f t="shared" si="13"/>
        <v>41429.783999999992</v>
      </c>
      <c r="N41" s="72">
        <f t="shared" si="14"/>
        <v>0</v>
      </c>
      <c r="O41" s="73">
        <f t="shared" si="0"/>
        <v>1</v>
      </c>
      <c r="P41" s="74">
        <f t="shared" si="1"/>
        <v>1</v>
      </c>
    </row>
    <row r="42" spans="1:16" x14ac:dyDescent="0.25">
      <c r="A42" s="64" t="s">
        <v>96</v>
      </c>
      <c r="B42" s="64" t="s">
        <v>97</v>
      </c>
      <c r="C42" s="65" t="s">
        <v>45</v>
      </c>
      <c r="D42" s="66">
        <v>831.11</v>
      </c>
      <c r="E42" s="67">
        <v>831.11</v>
      </c>
      <c r="F42" s="68"/>
      <c r="G42" s="69">
        <f t="shared" si="2"/>
        <v>831.11</v>
      </c>
      <c r="H42" s="70">
        <f t="shared" si="3"/>
        <v>0</v>
      </c>
      <c r="I42" s="71">
        <v>5.0199999999999996</v>
      </c>
      <c r="J42" s="71">
        <f t="shared" si="10"/>
        <v>4172.1722</v>
      </c>
      <c r="K42" s="72">
        <f t="shared" si="11"/>
        <v>4172.1722</v>
      </c>
      <c r="L42" s="72">
        <f t="shared" si="12"/>
        <v>0</v>
      </c>
      <c r="M42" s="72">
        <f t="shared" si="13"/>
        <v>4172.1722</v>
      </c>
      <c r="N42" s="72">
        <f t="shared" si="14"/>
        <v>0</v>
      </c>
      <c r="O42" s="73">
        <f t="shared" si="0"/>
        <v>0</v>
      </c>
      <c r="P42" s="74">
        <f t="shared" si="1"/>
        <v>1</v>
      </c>
    </row>
    <row r="43" spans="1:16" ht="26.25" x14ac:dyDescent="0.25">
      <c r="A43" s="64" t="s">
        <v>98</v>
      </c>
      <c r="B43" s="64" t="s">
        <v>99</v>
      </c>
      <c r="C43" s="65" t="s">
        <v>45</v>
      </c>
      <c r="D43" s="66">
        <v>119.35</v>
      </c>
      <c r="E43" s="67">
        <v>119.35</v>
      </c>
      <c r="F43" s="68"/>
      <c r="G43" s="69">
        <f t="shared" si="2"/>
        <v>119.35</v>
      </c>
      <c r="H43" s="70">
        <f t="shared" si="3"/>
        <v>0</v>
      </c>
      <c r="I43" s="71">
        <v>51.41</v>
      </c>
      <c r="J43" s="71">
        <f t="shared" si="10"/>
        <v>6135.7834999999995</v>
      </c>
      <c r="K43" s="72">
        <f t="shared" si="11"/>
        <v>6135.7834999999995</v>
      </c>
      <c r="L43" s="72">
        <f t="shared" si="12"/>
        <v>0</v>
      </c>
      <c r="M43" s="72">
        <f t="shared" si="13"/>
        <v>6135.7834999999995</v>
      </c>
      <c r="N43" s="72">
        <f t="shared" si="14"/>
        <v>0</v>
      </c>
      <c r="O43" s="73">
        <f t="shared" si="0"/>
        <v>0</v>
      </c>
      <c r="P43" s="74">
        <f t="shared" si="1"/>
        <v>1</v>
      </c>
    </row>
    <row r="44" spans="1:16" x14ac:dyDescent="0.25">
      <c r="A44" s="64" t="s">
        <v>100</v>
      </c>
      <c r="B44" s="64" t="s">
        <v>101</v>
      </c>
      <c r="C44" s="65" t="s">
        <v>91</v>
      </c>
      <c r="D44" s="66">
        <v>66.03</v>
      </c>
      <c r="E44" s="67">
        <v>66.03</v>
      </c>
      <c r="F44" s="68"/>
      <c r="G44" s="69">
        <f t="shared" si="2"/>
        <v>66.03</v>
      </c>
      <c r="H44" s="70">
        <f t="shared" si="3"/>
        <v>0</v>
      </c>
      <c r="I44" s="71">
        <v>141.94999999999999</v>
      </c>
      <c r="J44" s="71">
        <f t="shared" si="10"/>
        <v>9372.9584999999988</v>
      </c>
      <c r="K44" s="72">
        <f t="shared" si="11"/>
        <v>9372.9584999999988</v>
      </c>
      <c r="L44" s="72">
        <f t="shared" si="12"/>
        <v>0</v>
      </c>
      <c r="M44" s="72">
        <f t="shared" si="13"/>
        <v>9372.9584999999988</v>
      </c>
      <c r="N44" s="72">
        <f t="shared" si="14"/>
        <v>0</v>
      </c>
      <c r="O44" s="73">
        <f t="shared" si="0"/>
        <v>0</v>
      </c>
      <c r="P44" s="74">
        <f t="shared" si="1"/>
        <v>1</v>
      </c>
    </row>
    <row r="45" spans="1:16" ht="39" x14ac:dyDescent="0.25">
      <c r="A45" s="64" t="s">
        <v>102</v>
      </c>
      <c r="B45" s="64" t="s">
        <v>103</v>
      </c>
      <c r="C45" s="65" t="s">
        <v>45</v>
      </c>
      <c r="D45" s="66">
        <v>831.11</v>
      </c>
      <c r="E45" s="67">
        <v>831.1099999999999</v>
      </c>
      <c r="F45" s="66"/>
      <c r="G45" s="69">
        <f t="shared" si="2"/>
        <v>831.1099999999999</v>
      </c>
      <c r="H45" s="70">
        <f t="shared" si="3"/>
        <v>0</v>
      </c>
      <c r="I45" s="71">
        <v>46.26</v>
      </c>
      <c r="J45" s="71">
        <f t="shared" si="10"/>
        <v>38447.1486</v>
      </c>
      <c r="K45" s="72">
        <f t="shared" si="11"/>
        <v>38447.148599999993</v>
      </c>
      <c r="L45" s="72">
        <f t="shared" si="12"/>
        <v>0</v>
      </c>
      <c r="M45" s="72">
        <f t="shared" si="13"/>
        <v>38447.148599999993</v>
      </c>
      <c r="N45" s="72">
        <f t="shared" si="14"/>
        <v>0</v>
      </c>
      <c r="O45" s="73">
        <f t="shared" si="0"/>
        <v>0</v>
      </c>
      <c r="P45" s="74">
        <f t="shared" si="1"/>
        <v>0.99999999999999978</v>
      </c>
    </row>
    <row r="46" spans="1:16" ht="26.25" x14ac:dyDescent="0.25">
      <c r="A46" s="64" t="s">
        <v>104</v>
      </c>
      <c r="B46" s="64" t="s">
        <v>105</v>
      </c>
      <c r="C46" s="65" t="s">
        <v>45</v>
      </c>
      <c r="D46" s="66">
        <v>831.11</v>
      </c>
      <c r="E46" s="67">
        <v>831.1099999999999</v>
      </c>
      <c r="F46" s="66"/>
      <c r="G46" s="69">
        <f t="shared" si="2"/>
        <v>831.1099999999999</v>
      </c>
      <c r="H46" s="70">
        <f t="shared" si="3"/>
        <v>0</v>
      </c>
      <c r="I46" s="71">
        <v>3.54</v>
      </c>
      <c r="J46" s="71">
        <f t="shared" si="10"/>
        <v>2942.1294000000003</v>
      </c>
      <c r="K46" s="72">
        <f t="shared" si="11"/>
        <v>2942.1293999999998</v>
      </c>
      <c r="L46" s="72">
        <f t="shared" si="12"/>
        <v>0</v>
      </c>
      <c r="M46" s="72">
        <f t="shared" si="13"/>
        <v>2942.1293999999998</v>
      </c>
      <c r="N46" s="72">
        <f t="shared" si="14"/>
        <v>0</v>
      </c>
      <c r="O46" s="73">
        <f t="shared" si="0"/>
        <v>0</v>
      </c>
      <c r="P46" s="74">
        <f t="shared" si="1"/>
        <v>0.99999999999999989</v>
      </c>
    </row>
    <row r="47" spans="1:16" x14ac:dyDescent="0.25">
      <c r="A47" s="64" t="s">
        <v>106</v>
      </c>
      <c r="B47" s="64" t="s">
        <v>107</v>
      </c>
      <c r="C47" s="65" t="s">
        <v>108</v>
      </c>
      <c r="D47" s="66">
        <v>30</v>
      </c>
      <c r="E47" s="67">
        <v>30</v>
      </c>
      <c r="F47" s="66"/>
      <c r="G47" s="69">
        <f t="shared" si="2"/>
        <v>30</v>
      </c>
      <c r="H47" s="70">
        <f t="shared" si="3"/>
        <v>0</v>
      </c>
      <c r="I47" s="71">
        <v>15.9</v>
      </c>
      <c r="J47" s="71">
        <f t="shared" si="10"/>
        <v>477</v>
      </c>
      <c r="K47" s="72">
        <f t="shared" si="11"/>
        <v>477</v>
      </c>
      <c r="L47" s="72">
        <f t="shared" si="12"/>
        <v>0</v>
      </c>
      <c r="M47" s="72">
        <f t="shared" si="13"/>
        <v>477</v>
      </c>
      <c r="N47" s="72">
        <f t="shared" si="14"/>
        <v>0</v>
      </c>
      <c r="O47" s="73">
        <f t="shared" si="0"/>
        <v>0</v>
      </c>
      <c r="P47" s="74">
        <f t="shared" si="1"/>
        <v>1</v>
      </c>
    </row>
    <row r="48" spans="1:16" ht="26.25" x14ac:dyDescent="0.25">
      <c r="A48" s="64" t="s">
        <v>109</v>
      </c>
      <c r="B48" s="64" t="s">
        <v>110</v>
      </c>
      <c r="C48" s="65" t="s">
        <v>81</v>
      </c>
      <c r="D48" s="66">
        <v>193.83</v>
      </c>
      <c r="E48" s="67">
        <v>193.83</v>
      </c>
      <c r="F48" s="66"/>
      <c r="G48" s="69">
        <f t="shared" si="2"/>
        <v>193.83</v>
      </c>
      <c r="H48" s="70">
        <f t="shared" si="3"/>
        <v>0</v>
      </c>
      <c r="I48" s="71">
        <v>27.58</v>
      </c>
      <c r="J48" s="71">
        <f t="shared" si="10"/>
        <v>5345.8314</v>
      </c>
      <c r="K48" s="72">
        <f t="shared" si="11"/>
        <v>5345.8314</v>
      </c>
      <c r="L48" s="72">
        <f t="shared" si="12"/>
        <v>0</v>
      </c>
      <c r="M48" s="72">
        <f t="shared" si="13"/>
        <v>5345.8314</v>
      </c>
      <c r="N48" s="72">
        <f t="shared" si="14"/>
        <v>0</v>
      </c>
      <c r="O48" s="73">
        <f t="shared" si="0"/>
        <v>0</v>
      </c>
      <c r="P48" s="74">
        <f t="shared" si="1"/>
        <v>1</v>
      </c>
    </row>
    <row r="49" spans="1:16" ht="26.25" x14ac:dyDescent="0.25">
      <c r="A49" s="43" t="s">
        <v>111</v>
      </c>
      <c r="B49" s="43" t="s">
        <v>112</v>
      </c>
      <c r="C49" s="44" t="s">
        <v>81</v>
      </c>
      <c r="D49" s="45">
        <v>193.83</v>
      </c>
      <c r="E49" s="46">
        <v>0</v>
      </c>
      <c r="F49" s="103"/>
      <c r="G49" s="48">
        <f t="shared" si="2"/>
        <v>0</v>
      </c>
      <c r="H49" s="49">
        <f t="shared" si="3"/>
        <v>193.83</v>
      </c>
      <c r="I49" s="104">
        <v>1.44</v>
      </c>
      <c r="J49" s="50">
        <f t="shared" si="10"/>
        <v>279.11520000000002</v>
      </c>
      <c r="K49" s="51">
        <f t="shared" si="11"/>
        <v>0</v>
      </c>
      <c r="L49" s="51">
        <f t="shared" si="12"/>
        <v>0</v>
      </c>
      <c r="M49" s="51">
        <f t="shared" si="13"/>
        <v>0</v>
      </c>
      <c r="N49" s="51">
        <f t="shared" si="14"/>
        <v>279.11520000000002</v>
      </c>
      <c r="O49" s="52">
        <f t="shared" si="0"/>
        <v>0</v>
      </c>
      <c r="P49" s="53">
        <f t="shared" si="1"/>
        <v>0</v>
      </c>
    </row>
    <row r="50" spans="1:16" ht="39" x14ac:dyDescent="0.25">
      <c r="A50" s="43" t="s">
        <v>113</v>
      </c>
      <c r="B50" s="43" t="s">
        <v>114</v>
      </c>
      <c r="C50" s="44" t="s">
        <v>45</v>
      </c>
      <c r="D50" s="45">
        <v>12.21</v>
      </c>
      <c r="E50" s="46">
        <v>0</v>
      </c>
      <c r="F50" s="103"/>
      <c r="G50" s="48">
        <f t="shared" si="2"/>
        <v>0</v>
      </c>
      <c r="H50" s="49">
        <f t="shared" si="3"/>
        <v>12.21</v>
      </c>
      <c r="I50" s="104">
        <v>12.03</v>
      </c>
      <c r="J50" s="50">
        <f t="shared" si="10"/>
        <v>146.88630000000001</v>
      </c>
      <c r="K50" s="51">
        <f t="shared" si="11"/>
        <v>0</v>
      </c>
      <c r="L50" s="51">
        <f t="shared" si="12"/>
        <v>0</v>
      </c>
      <c r="M50" s="51">
        <f t="shared" si="13"/>
        <v>0</v>
      </c>
      <c r="N50" s="51">
        <f t="shared" si="14"/>
        <v>146.88630000000001</v>
      </c>
      <c r="O50" s="52">
        <f t="shared" si="0"/>
        <v>0</v>
      </c>
      <c r="P50" s="53">
        <f t="shared" si="1"/>
        <v>0</v>
      </c>
    </row>
    <row r="51" spans="1:16" ht="51.75" x14ac:dyDescent="0.25">
      <c r="A51" s="64" t="s">
        <v>115</v>
      </c>
      <c r="B51" s="64" t="s">
        <v>116</v>
      </c>
      <c r="C51" s="65" t="s">
        <v>45</v>
      </c>
      <c r="D51" s="66">
        <v>16.43</v>
      </c>
      <c r="E51" s="67">
        <v>16.43</v>
      </c>
      <c r="F51" s="68"/>
      <c r="G51" s="69">
        <f t="shared" si="2"/>
        <v>16.43</v>
      </c>
      <c r="H51" s="70">
        <f t="shared" si="3"/>
        <v>0</v>
      </c>
      <c r="I51" s="71">
        <v>103.1</v>
      </c>
      <c r="J51" s="71">
        <f t="shared" si="10"/>
        <v>1693.9329999999998</v>
      </c>
      <c r="K51" s="72">
        <f t="shared" si="11"/>
        <v>1693.9329999999998</v>
      </c>
      <c r="L51" s="72">
        <f t="shared" si="12"/>
        <v>0</v>
      </c>
      <c r="M51" s="72">
        <f t="shared" si="13"/>
        <v>1693.9329999999998</v>
      </c>
      <c r="N51" s="72">
        <f t="shared" si="14"/>
        <v>0</v>
      </c>
      <c r="O51" s="73">
        <f t="shared" si="0"/>
        <v>0</v>
      </c>
      <c r="P51" s="74">
        <f t="shared" si="1"/>
        <v>1</v>
      </c>
    </row>
    <row r="52" spans="1:16" x14ac:dyDescent="0.25">
      <c r="A52" s="20" t="s">
        <v>117</v>
      </c>
      <c r="B52" s="20" t="s">
        <v>118</v>
      </c>
      <c r="C52" s="21"/>
      <c r="D52" s="41"/>
      <c r="E52" s="42">
        <v>0</v>
      </c>
      <c r="F52" s="54"/>
      <c r="G52" s="55">
        <f t="shared" si="2"/>
        <v>0</v>
      </c>
      <c r="H52" s="56">
        <f t="shared" si="3"/>
        <v>0</v>
      </c>
      <c r="I52" s="57"/>
      <c r="J52" s="58">
        <f>SUM(J53:J56)</f>
        <v>12944.2408</v>
      </c>
      <c r="K52" s="58">
        <f>SUM(K53:K56)</f>
        <v>2867.56</v>
      </c>
      <c r="L52" s="58">
        <f>SUM(L53:L56)</f>
        <v>6111.1207999999988</v>
      </c>
      <c r="M52" s="58">
        <f>SUM(M53:M56)</f>
        <v>8978.6807999999983</v>
      </c>
      <c r="N52" s="58">
        <f t="shared" si="14"/>
        <v>3965.5600000000013</v>
      </c>
      <c r="O52" s="59">
        <f t="shared" si="0"/>
        <v>0.47211118013193937</v>
      </c>
      <c r="P52" s="29">
        <f t="shared" si="1"/>
        <v>0.69364290565422726</v>
      </c>
    </row>
    <row r="53" spans="1:16" x14ac:dyDescent="0.25">
      <c r="A53" s="64" t="s">
        <v>119</v>
      </c>
      <c r="B53" s="64" t="s">
        <v>120</v>
      </c>
      <c r="C53" s="65" t="s">
        <v>28</v>
      </c>
      <c r="D53" s="66">
        <v>8</v>
      </c>
      <c r="E53" s="67">
        <v>4</v>
      </c>
      <c r="F53" s="68"/>
      <c r="G53" s="69">
        <f t="shared" si="2"/>
        <v>4</v>
      </c>
      <c r="H53" s="70">
        <f t="shared" si="3"/>
        <v>4</v>
      </c>
      <c r="I53" s="71">
        <v>716.89</v>
      </c>
      <c r="J53" s="71">
        <f>I53*D53</f>
        <v>5735.12</v>
      </c>
      <c r="K53" s="72">
        <f>E53*I53</f>
        <v>2867.56</v>
      </c>
      <c r="L53" s="72">
        <f>F53*I53</f>
        <v>0</v>
      </c>
      <c r="M53" s="72">
        <f>I53*G53</f>
        <v>2867.56</v>
      </c>
      <c r="N53" s="72">
        <f t="shared" si="14"/>
        <v>2867.56</v>
      </c>
      <c r="O53" s="73">
        <f t="shared" si="0"/>
        <v>0</v>
      </c>
      <c r="P53" s="74">
        <f t="shared" si="1"/>
        <v>0.5</v>
      </c>
    </row>
    <row r="54" spans="1:16" x14ac:dyDescent="0.25">
      <c r="A54" s="43" t="s">
        <v>121</v>
      </c>
      <c r="B54" s="43" t="s">
        <v>122</v>
      </c>
      <c r="C54" s="44" t="s">
        <v>91</v>
      </c>
      <c r="D54" s="45">
        <v>24.33</v>
      </c>
      <c r="E54" s="46">
        <v>0</v>
      </c>
      <c r="F54" s="47">
        <v>24.33</v>
      </c>
      <c r="G54" s="48">
        <f t="shared" si="2"/>
        <v>24.33</v>
      </c>
      <c r="H54" s="49">
        <f t="shared" si="3"/>
        <v>0</v>
      </c>
      <c r="I54" s="50">
        <v>52.16</v>
      </c>
      <c r="J54" s="50">
        <f>I54*D54</f>
        <v>1269.0527999999999</v>
      </c>
      <c r="K54" s="51">
        <f>E54*I54</f>
        <v>0</v>
      </c>
      <c r="L54" s="51">
        <f>F54*I54</f>
        <v>1269.0527999999999</v>
      </c>
      <c r="M54" s="51">
        <f>I54*G54</f>
        <v>1269.0527999999999</v>
      </c>
      <c r="N54" s="51">
        <f t="shared" si="14"/>
        <v>0</v>
      </c>
      <c r="O54" s="52">
        <f t="shared" si="0"/>
        <v>1</v>
      </c>
      <c r="P54" s="53">
        <f t="shared" si="1"/>
        <v>1</v>
      </c>
    </row>
    <row r="55" spans="1:16" ht="39" x14ac:dyDescent="0.25">
      <c r="A55" s="43" t="s">
        <v>123</v>
      </c>
      <c r="B55" s="43" t="s">
        <v>124</v>
      </c>
      <c r="C55" s="44" t="s">
        <v>125</v>
      </c>
      <c r="D55" s="45">
        <v>72</v>
      </c>
      <c r="E55" s="46">
        <v>0</v>
      </c>
      <c r="F55" s="47"/>
      <c r="G55" s="48">
        <f t="shared" si="2"/>
        <v>0</v>
      </c>
      <c r="H55" s="49">
        <f t="shared" si="3"/>
        <v>72</v>
      </c>
      <c r="I55" s="50">
        <v>15.25</v>
      </c>
      <c r="J55" s="50">
        <f>I55*D55</f>
        <v>1098</v>
      </c>
      <c r="K55" s="51">
        <f>E55*I55</f>
        <v>0</v>
      </c>
      <c r="L55" s="51">
        <f>F55*I55</f>
        <v>0</v>
      </c>
      <c r="M55" s="51">
        <f>I55*G55</f>
        <v>0</v>
      </c>
      <c r="N55" s="51">
        <f t="shared" si="14"/>
        <v>1098</v>
      </c>
      <c r="O55" s="52">
        <f t="shared" si="0"/>
        <v>0</v>
      </c>
      <c r="P55" s="53">
        <f t="shared" si="1"/>
        <v>0</v>
      </c>
    </row>
    <row r="56" spans="1:16" x14ac:dyDescent="0.25">
      <c r="A56" s="43" t="s">
        <v>126</v>
      </c>
      <c r="B56" s="43" t="s">
        <v>127</v>
      </c>
      <c r="C56" s="44" t="s">
        <v>45</v>
      </c>
      <c r="D56" s="45">
        <v>243.32</v>
      </c>
      <c r="E56" s="46">
        <v>0</v>
      </c>
      <c r="F56" s="47">
        <v>243.32</v>
      </c>
      <c r="G56" s="48">
        <f t="shared" si="2"/>
        <v>243.32</v>
      </c>
      <c r="H56" s="49">
        <f t="shared" si="3"/>
        <v>0</v>
      </c>
      <c r="I56" s="50">
        <v>19.899999999999999</v>
      </c>
      <c r="J56" s="50">
        <f>I56*D56</f>
        <v>4842.0679999999993</v>
      </c>
      <c r="K56" s="51">
        <f>E56*I56</f>
        <v>0</v>
      </c>
      <c r="L56" s="51">
        <f>F56*I56</f>
        <v>4842.0679999999993</v>
      </c>
      <c r="M56" s="51">
        <f>I56*G56</f>
        <v>4842.0679999999993</v>
      </c>
      <c r="N56" s="51">
        <f t="shared" si="14"/>
        <v>0</v>
      </c>
      <c r="O56" s="52">
        <f t="shared" si="0"/>
        <v>1</v>
      </c>
      <c r="P56" s="53">
        <f t="shared" si="1"/>
        <v>1</v>
      </c>
    </row>
    <row r="57" spans="1:16" x14ac:dyDescent="0.25">
      <c r="A57" s="20" t="s">
        <v>128</v>
      </c>
      <c r="B57" s="20" t="s">
        <v>129</v>
      </c>
      <c r="C57" s="21"/>
      <c r="D57" s="41"/>
      <c r="E57" s="42">
        <v>0</v>
      </c>
      <c r="F57" s="54"/>
      <c r="G57" s="55">
        <f t="shared" si="2"/>
        <v>0</v>
      </c>
      <c r="H57" s="56">
        <f t="shared" si="3"/>
        <v>0</v>
      </c>
      <c r="I57" s="57"/>
      <c r="J57" s="58">
        <f>SUM(J58:J64)</f>
        <v>125949.2178</v>
      </c>
      <c r="K57" s="58">
        <f>SUM(K58:K64)</f>
        <v>125949.2178</v>
      </c>
      <c r="L57" s="58">
        <f>SUM(L58:L64)</f>
        <v>0</v>
      </c>
      <c r="M57" s="58">
        <f>SUM(M58:M64)</f>
        <v>125949.2178</v>
      </c>
      <c r="N57" s="58">
        <f t="shared" si="14"/>
        <v>0</v>
      </c>
      <c r="O57" s="59">
        <f t="shared" si="0"/>
        <v>0</v>
      </c>
      <c r="P57" s="29">
        <f t="shared" si="1"/>
        <v>1</v>
      </c>
    </row>
    <row r="58" spans="1:16" ht="39" x14ac:dyDescent="0.25">
      <c r="A58" s="75" t="s">
        <v>130</v>
      </c>
      <c r="B58" s="75" t="s">
        <v>131</v>
      </c>
      <c r="C58" s="76" t="s">
        <v>45</v>
      </c>
      <c r="D58" s="45">
        <v>493.13</v>
      </c>
      <c r="E58" s="46">
        <v>493.13</v>
      </c>
      <c r="F58" s="47"/>
      <c r="G58" s="48">
        <f t="shared" si="2"/>
        <v>493.13</v>
      </c>
      <c r="H58" s="49">
        <f t="shared" si="3"/>
        <v>0</v>
      </c>
      <c r="I58" s="50">
        <v>205.74</v>
      </c>
      <c r="J58" s="50">
        <f t="shared" ref="J58:J64" si="15">I58*D58</f>
        <v>101456.5662</v>
      </c>
      <c r="K58" s="51">
        <f t="shared" ref="K58:K64" si="16">E58*I58</f>
        <v>101456.5662</v>
      </c>
      <c r="L58" s="51">
        <f t="shared" ref="L58:L64" si="17">F58*I58</f>
        <v>0</v>
      </c>
      <c r="M58" s="51">
        <f t="shared" ref="M58:M64" si="18">I58*G58</f>
        <v>101456.5662</v>
      </c>
      <c r="N58" s="51">
        <f t="shared" si="14"/>
        <v>0</v>
      </c>
      <c r="O58" s="52">
        <f t="shared" si="0"/>
        <v>0</v>
      </c>
      <c r="P58" s="53">
        <f t="shared" si="1"/>
        <v>1</v>
      </c>
    </row>
    <row r="59" spans="1:16" ht="26.25" x14ac:dyDescent="0.25">
      <c r="A59" s="75" t="s">
        <v>132</v>
      </c>
      <c r="B59" s="75" t="s">
        <v>133</v>
      </c>
      <c r="C59" s="76" t="s">
        <v>91</v>
      </c>
      <c r="D59" s="45">
        <v>26.88</v>
      </c>
      <c r="E59" s="46">
        <v>26.88</v>
      </c>
      <c r="F59" s="47"/>
      <c r="G59" s="48">
        <f t="shared" si="2"/>
        <v>26.88</v>
      </c>
      <c r="H59" s="49">
        <f t="shared" si="3"/>
        <v>0</v>
      </c>
      <c r="I59" s="50">
        <v>37.06</v>
      </c>
      <c r="J59" s="50">
        <f t="shared" si="15"/>
        <v>996.17280000000005</v>
      </c>
      <c r="K59" s="51">
        <f t="shared" si="16"/>
        <v>996.17280000000005</v>
      </c>
      <c r="L59" s="51">
        <f t="shared" si="17"/>
        <v>0</v>
      </c>
      <c r="M59" s="51">
        <f t="shared" si="18"/>
        <v>996.17280000000005</v>
      </c>
      <c r="N59" s="51">
        <f t="shared" si="14"/>
        <v>0</v>
      </c>
      <c r="O59" s="52">
        <f t="shared" si="0"/>
        <v>0</v>
      </c>
      <c r="P59" s="53">
        <f t="shared" si="1"/>
        <v>1</v>
      </c>
    </row>
    <row r="60" spans="1:16" s="30" customFormat="1" ht="39" x14ac:dyDescent="0.25">
      <c r="A60" s="31" t="s">
        <v>134</v>
      </c>
      <c r="B60" s="31" t="s">
        <v>135</v>
      </c>
      <c r="C60" s="32" t="s">
        <v>45</v>
      </c>
      <c r="D60" s="33">
        <v>46.68</v>
      </c>
      <c r="E60" s="105">
        <v>46.68</v>
      </c>
      <c r="F60" s="106"/>
      <c r="G60" s="107">
        <f t="shared" si="2"/>
        <v>46.68</v>
      </c>
      <c r="H60" s="108">
        <f t="shared" si="3"/>
        <v>0</v>
      </c>
      <c r="I60" s="109">
        <v>172.61</v>
      </c>
      <c r="J60" s="37">
        <f t="shared" si="15"/>
        <v>8057.4348000000009</v>
      </c>
      <c r="K60" s="38">
        <f t="shared" si="16"/>
        <v>8057.4348000000009</v>
      </c>
      <c r="L60" s="38">
        <f t="shared" si="17"/>
        <v>0</v>
      </c>
      <c r="M60" s="38">
        <f t="shared" si="18"/>
        <v>8057.4348000000009</v>
      </c>
      <c r="N60" s="38">
        <f t="shared" si="14"/>
        <v>0</v>
      </c>
      <c r="O60" s="39">
        <f t="shared" si="0"/>
        <v>0</v>
      </c>
      <c r="P60" s="40">
        <f t="shared" si="1"/>
        <v>1</v>
      </c>
    </row>
    <row r="61" spans="1:16" s="30" customFormat="1" ht="26.25" x14ac:dyDescent="0.25">
      <c r="A61" s="31" t="s">
        <v>136</v>
      </c>
      <c r="B61" s="31" t="s">
        <v>137</v>
      </c>
      <c r="C61" s="32" t="s">
        <v>45</v>
      </c>
      <c r="D61" s="33">
        <v>116.7</v>
      </c>
      <c r="E61" s="105">
        <v>116.7</v>
      </c>
      <c r="F61" s="106"/>
      <c r="G61" s="107">
        <f t="shared" si="2"/>
        <v>116.7</v>
      </c>
      <c r="H61" s="108">
        <f t="shared" si="3"/>
        <v>0</v>
      </c>
      <c r="I61" s="37">
        <v>8.59</v>
      </c>
      <c r="J61" s="37">
        <f t="shared" si="15"/>
        <v>1002.453</v>
      </c>
      <c r="K61" s="38">
        <f t="shared" si="16"/>
        <v>1002.453</v>
      </c>
      <c r="L61" s="38">
        <f t="shared" si="17"/>
        <v>0</v>
      </c>
      <c r="M61" s="38">
        <f t="shared" si="18"/>
        <v>1002.453</v>
      </c>
      <c r="N61" s="38">
        <f t="shared" si="14"/>
        <v>0</v>
      </c>
      <c r="O61" s="39">
        <f t="shared" si="0"/>
        <v>0</v>
      </c>
      <c r="P61" s="40">
        <f t="shared" si="1"/>
        <v>1</v>
      </c>
    </row>
    <row r="62" spans="1:16" s="30" customFormat="1" ht="26.25" x14ac:dyDescent="0.25">
      <c r="A62" s="31" t="s">
        <v>138</v>
      </c>
      <c r="B62" s="31" t="s">
        <v>139</v>
      </c>
      <c r="C62" s="32" t="s">
        <v>45</v>
      </c>
      <c r="D62" s="33">
        <v>116.7</v>
      </c>
      <c r="E62" s="105">
        <v>116.7</v>
      </c>
      <c r="F62" s="106"/>
      <c r="G62" s="107">
        <f t="shared" si="2"/>
        <v>116.7</v>
      </c>
      <c r="H62" s="108">
        <f t="shared" si="3"/>
        <v>0</v>
      </c>
      <c r="I62" s="37">
        <v>16.09</v>
      </c>
      <c r="J62" s="37">
        <f t="shared" si="15"/>
        <v>1877.703</v>
      </c>
      <c r="K62" s="38">
        <f t="shared" si="16"/>
        <v>1877.703</v>
      </c>
      <c r="L62" s="38">
        <f t="shared" si="17"/>
        <v>0</v>
      </c>
      <c r="M62" s="38">
        <f t="shared" si="18"/>
        <v>1877.703</v>
      </c>
      <c r="N62" s="38">
        <f t="shared" si="14"/>
        <v>0</v>
      </c>
      <c r="O62" s="39">
        <f t="shared" si="0"/>
        <v>0</v>
      </c>
      <c r="P62" s="40">
        <f t="shared" si="1"/>
        <v>1</v>
      </c>
    </row>
    <row r="63" spans="1:16" s="30" customFormat="1" x14ac:dyDescent="0.25">
      <c r="A63" s="31" t="s">
        <v>140</v>
      </c>
      <c r="B63" s="31" t="s">
        <v>141</v>
      </c>
      <c r="C63" s="32" t="s">
        <v>45</v>
      </c>
      <c r="D63" s="33">
        <v>969.05</v>
      </c>
      <c r="E63" s="105">
        <v>969.05</v>
      </c>
      <c r="F63" s="106"/>
      <c r="G63" s="107">
        <f t="shared" si="2"/>
        <v>969.05</v>
      </c>
      <c r="H63" s="108">
        <f t="shared" si="3"/>
        <v>0</v>
      </c>
      <c r="I63" s="37">
        <v>10.75</v>
      </c>
      <c r="J63" s="37">
        <f t="shared" si="15"/>
        <v>10417.2875</v>
      </c>
      <c r="K63" s="38">
        <f t="shared" si="16"/>
        <v>10417.2875</v>
      </c>
      <c r="L63" s="38">
        <f t="shared" si="17"/>
        <v>0</v>
      </c>
      <c r="M63" s="38">
        <f t="shared" si="18"/>
        <v>10417.2875</v>
      </c>
      <c r="N63" s="38">
        <f t="shared" si="14"/>
        <v>0</v>
      </c>
      <c r="O63" s="39">
        <f t="shared" si="0"/>
        <v>0</v>
      </c>
      <c r="P63" s="40">
        <f t="shared" si="1"/>
        <v>1</v>
      </c>
    </row>
    <row r="64" spans="1:16" s="30" customFormat="1" ht="26.25" x14ac:dyDescent="0.25">
      <c r="A64" s="31" t="s">
        <v>142</v>
      </c>
      <c r="B64" s="31" t="s">
        <v>143</v>
      </c>
      <c r="C64" s="32" t="s">
        <v>45</v>
      </c>
      <c r="D64" s="33">
        <v>969.05</v>
      </c>
      <c r="E64" s="105">
        <v>969.05</v>
      </c>
      <c r="F64" s="106"/>
      <c r="G64" s="107">
        <f t="shared" si="2"/>
        <v>969.05</v>
      </c>
      <c r="H64" s="108">
        <f t="shared" si="3"/>
        <v>0</v>
      </c>
      <c r="I64" s="37">
        <v>2.21</v>
      </c>
      <c r="J64" s="37">
        <f t="shared" si="15"/>
        <v>2141.6005</v>
      </c>
      <c r="K64" s="38">
        <f t="shared" si="16"/>
        <v>2141.6005</v>
      </c>
      <c r="L64" s="38">
        <f t="shared" si="17"/>
        <v>0</v>
      </c>
      <c r="M64" s="38">
        <f t="shared" si="18"/>
        <v>2141.6005</v>
      </c>
      <c r="N64" s="38">
        <f t="shared" si="14"/>
        <v>0</v>
      </c>
      <c r="O64" s="39">
        <f t="shared" si="0"/>
        <v>0</v>
      </c>
      <c r="P64" s="40">
        <f t="shared" si="1"/>
        <v>1</v>
      </c>
    </row>
    <row r="65" spans="1:16" x14ac:dyDescent="0.25">
      <c r="A65" s="20" t="s">
        <v>144</v>
      </c>
      <c r="B65" s="20" t="s">
        <v>145</v>
      </c>
      <c r="C65" s="21"/>
      <c r="D65" s="41"/>
      <c r="E65" s="42">
        <v>0</v>
      </c>
      <c r="F65" s="54"/>
      <c r="G65" s="55">
        <f t="shared" si="2"/>
        <v>0</v>
      </c>
      <c r="H65" s="56">
        <f t="shared" si="3"/>
        <v>0</v>
      </c>
      <c r="I65" s="57"/>
      <c r="J65" s="58">
        <f>SUM(J66:J99)</f>
        <v>102317.37999999999</v>
      </c>
      <c r="K65" s="58">
        <f>SUM(K66:K99)</f>
        <v>74759.979999999981</v>
      </c>
      <c r="L65" s="58">
        <f>SUM(L66:L99)</f>
        <v>27557.4</v>
      </c>
      <c r="M65" s="58">
        <f>SUM(M66:M99)</f>
        <v>102317.37999999999</v>
      </c>
      <c r="N65" s="58">
        <f t="shared" si="14"/>
        <v>0</v>
      </c>
      <c r="O65" s="59">
        <f t="shared" si="0"/>
        <v>0.26933254154865971</v>
      </c>
      <c r="P65" s="29">
        <f t="shared" si="1"/>
        <v>1</v>
      </c>
    </row>
    <row r="66" spans="1:16" x14ac:dyDescent="0.25">
      <c r="A66" s="43" t="s">
        <v>146</v>
      </c>
      <c r="B66" s="43" t="s">
        <v>147</v>
      </c>
      <c r="C66" s="44" t="s">
        <v>28</v>
      </c>
      <c r="D66" s="45">
        <v>1</v>
      </c>
      <c r="E66" s="46">
        <v>1</v>
      </c>
      <c r="F66" s="47"/>
      <c r="G66" s="48">
        <f t="shared" si="2"/>
        <v>1</v>
      </c>
      <c r="H66" s="49">
        <f t="shared" si="3"/>
        <v>0</v>
      </c>
      <c r="I66" s="50">
        <v>739.27</v>
      </c>
      <c r="J66" s="50">
        <f t="shared" ref="J66:J99" si="19">I66*D66</f>
        <v>739.27</v>
      </c>
      <c r="K66" s="51">
        <f t="shared" ref="K66:K99" si="20">E66*I66</f>
        <v>739.27</v>
      </c>
      <c r="L66" s="51">
        <f t="shared" ref="L66:L99" si="21">F66*I66</f>
        <v>0</v>
      </c>
      <c r="M66" s="51">
        <f t="shared" ref="M66:M99" si="22">I66*G66</f>
        <v>739.27</v>
      </c>
      <c r="N66" s="51">
        <f t="shared" si="14"/>
        <v>0</v>
      </c>
      <c r="O66" s="52">
        <f t="shared" si="0"/>
        <v>0</v>
      </c>
      <c r="P66" s="53">
        <f t="shared" si="1"/>
        <v>1</v>
      </c>
    </row>
    <row r="67" spans="1:16" x14ac:dyDescent="0.25">
      <c r="A67" s="43" t="s">
        <v>148</v>
      </c>
      <c r="B67" s="43" t="s">
        <v>149</v>
      </c>
      <c r="C67" s="44" t="s">
        <v>28</v>
      </c>
      <c r="D67" s="45">
        <v>1</v>
      </c>
      <c r="E67" s="46">
        <v>1</v>
      </c>
      <c r="F67" s="47"/>
      <c r="G67" s="48">
        <f t="shared" si="2"/>
        <v>1</v>
      </c>
      <c r="H67" s="49">
        <f t="shared" si="3"/>
        <v>0</v>
      </c>
      <c r="I67" s="50">
        <v>2736.55</v>
      </c>
      <c r="J67" s="50">
        <f t="shared" si="19"/>
        <v>2736.55</v>
      </c>
      <c r="K67" s="51">
        <f t="shared" si="20"/>
        <v>2736.55</v>
      </c>
      <c r="L67" s="51">
        <f t="shared" si="21"/>
        <v>0</v>
      </c>
      <c r="M67" s="51">
        <f t="shared" si="22"/>
        <v>2736.55</v>
      </c>
      <c r="N67" s="51">
        <f t="shared" si="14"/>
        <v>0</v>
      </c>
      <c r="O67" s="52">
        <f t="shared" si="0"/>
        <v>0</v>
      </c>
      <c r="P67" s="53">
        <f t="shared" si="1"/>
        <v>1</v>
      </c>
    </row>
    <row r="68" spans="1:16" s="30" customFormat="1" ht="26.25" x14ac:dyDescent="0.25">
      <c r="A68" s="110" t="s">
        <v>150</v>
      </c>
      <c r="B68" s="110" t="s">
        <v>151</v>
      </c>
      <c r="C68" s="111" t="s">
        <v>28</v>
      </c>
      <c r="D68" s="112">
        <v>1</v>
      </c>
      <c r="E68" s="113">
        <v>1</v>
      </c>
      <c r="F68" s="114"/>
      <c r="G68" s="115">
        <f t="shared" si="2"/>
        <v>1</v>
      </c>
      <c r="H68" s="116">
        <f t="shared" si="3"/>
        <v>0</v>
      </c>
      <c r="I68" s="117">
        <v>105.28</v>
      </c>
      <c r="J68" s="117">
        <f t="shared" si="19"/>
        <v>105.28</v>
      </c>
      <c r="K68" s="118">
        <f t="shared" si="20"/>
        <v>105.28</v>
      </c>
      <c r="L68" s="118">
        <f t="shared" si="21"/>
        <v>0</v>
      </c>
      <c r="M68" s="118">
        <f t="shared" si="22"/>
        <v>105.28</v>
      </c>
      <c r="N68" s="118">
        <f t="shared" si="14"/>
        <v>0</v>
      </c>
      <c r="O68" s="119">
        <f t="shared" si="0"/>
        <v>0</v>
      </c>
      <c r="P68" s="120">
        <f t="shared" si="1"/>
        <v>1</v>
      </c>
    </row>
    <row r="69" spans="1:16" ht="26.25" x14ac:dyDescent="0.25">
      <c r="A69" s="43" t="s">
        <v>152</v>
      </c>
      <c r="B69" s="43" t="s">
        <v>153</v>
      </c>
      <c r="C69" s="44" t="s">
        <v>28</v>
      </c>
      <c r="D69" s="45">
        <v>1</v>
      </c>
      <c r="E69" s="46">
        <v>1</v>
      </c>
      <c r="F69" s="47"/>
      <c r="G69" s="48">
        <f t="shared" si="2"/>
        <v>1</v>
      </c>
      <c r="H69" s="49">
        <f t="shared" si="3"/>
        <v>0</v>
      </c>
      <c r="I69" s="50">
        <v>1013.31</v>
      </c>
      <c r="J69" s="50">
        <f t="shared" si="19"/>
        <v>1013.31</v>
      </c>
      <c r="K69" s="51">
        <f t="shared" si="20"/>
        <v>1013.31</v>
      </c>
      <c r="L69" s="51">
        <f t="shared" si="21"/>
        <v>0</v>
      </c>
      <c r="M69" s="51">
        <f t="shared" si="22"/>
        <v>1013.31</v>
      </c>
      <c r="N69" s="51">
        <f t="shared" si="14"/>
        <v>0</v>
      </c>
      <c r="O69" s="52">
        <f t="shared" si="0"/>
        <v>0</v>
      </c>
      <c r="P69" s="53">
        <f t="shared" si="1"/>
        <v>1</v>
      </c>
    </row>
    <row r="70" spans="1:16" ht="26.25" x14ac:dyDescent="0.25">
      <c r="A70" s="43" t="s">
        <v>154</v>
      </c>
      <c r="B70" s="43" t="s">
        <v>155</v>
      </c>
      <c r="C70" s="44" t="s">
        <v>28</v>
      </c>
      <c r="D70" s="45">
        <v>3</v>
      </c>
      <c r="E70" s="46">
        <v>3</v>
      </c>
      <c r="F70" s="47"/>
      <c r="G70" s="48">
        <f t="shared" si="2"/>
        <v>3</v>
      </c>
      <c r="H70" s="49">
        <f t="shared" si="3"/>
        <v>0</v>
      </c>
      <c r="I70" s="50">
        <v>3090.09</v>
      </c>
      <c r="J70" s="50">
        <f t="shared" si="19"/>
        <v>9270.27</v>
      </c>
      <c r="K70" s="51">
        <f t="shared" si="20"/>
        <v>9270.27</v>
      </c>
      <c r="L70" s="51">
        <f t="shared" si="21"/>
        <v>0</v>
      </c>
      <c r="M70" s="51">
        <f t="shared" si="22"/>
        <v>9270.27</v>
      </c>
      <c r="N70" s="51">
        <f t="shared" si="14"/>
        <v>0</v>
      </c>
      <c r="O70" s="52">
        <f t="shared" si="0"/>
        <v>0</v>
      </c>
      <c r="P70" s="53">
        <f t="shared" si="1"/>
        <v>1</v>
      </c>
    </row>
    <row r="71" spans="1:16" ht="51.75" x14ac:dyDescent="0.25">
      <c r="A71" s="43" t="s">
        <v>156</v>
      </c>
      <c r="B71" s="43" t="s">
        <v>157</v>
      </c>
      <c r="C71" s="44" t="s">
        <v>28</v>
      </c>
      <c r="D71" s="45">
        <v>8</v>
      </c>
      <c r="E71" s="46">
        <v>8</v>
      </c>
      <c r="F71" s="47"/>
      <c r="G71" s="48">
        <f t="shared" si="2"/>
        <v>8</v>
      </c>
      <c r="H71" s="49">
        <f t="shared" si="3"/>
        <v>0</v>
      </c>
      <c r="I71" s="50">
        <v>1027.1199999999999</v>
      </c>
      <c r="J71" s="50">
        <f t="shared" si="19"/>
        <v>8216.9599999999991</v>
      </c>
      <c r="K71" s="51">
        <f t="shared" si="20"/>
        <v>8216.9599999999991</v>
      </c>
      <c r="L71" s="51">
        <f t="shared" si="21"/>
        <v>0</v>
      </c>
      <c r="M71" s="51">
        <f t="shared" si="22"/>
        <v>8216.9599999999991</v>
      </c>
      <c r="N71" s="51">
        <f t="shared" si="14"/>
        <v>0</v>
      </c>
      <c r="O71" s="52">
        <f t="shared" ref="O71:O134" si="23">L71/J71</f>
        <v>0</v>
      </c>
      <c r="P71" s="53">
        <f t="shared" ref="P71:P134" si="24">M71/J71</f>
        <v>1</v>
      </c>
    </row>
    <row r="72" spans="1:16" ht="26.25" x14ac:dyDescent="0.25">
      <c r="A72" s="43" t="s">
        <v>158</v>
      </c>
      <c r="B72" s="43" t="s">
        <v>159</v>
      </c>
      <c r="C72" s="44" t="s">
        <v>28</v>
      </c>
      <c r="D72" s="45">
        <v>4</v>
      </c>
      <c r="E72" s="46">
        <v>4</v>
      </c>
      <c r="F72" s="47"/>
      <c r="G72" s="48">
        <f t="shared" si="2"/>
        <v>4</v>
      </c>
      <c r="H72" s="49">
        <f t="shared" si="3"/>
        <v>0</v>
      </c>
      <c r="I72" s="63">
        <v>3086.33</v>
      </c>
      <c r="J72" s="50">
        <f t="shared" si="19"/>
        <v>12345.32</v>
      </c>
      <c r="K72" s="51">
        <f t="shared" si="20"/>
        <v>12345.32</v>
      </c>
      <c r="L72" s="51">
        <f t="shared" si="21"/>
        <v>0</v>
      </c>
      <c r="M72" s="51">
        <f t="shared" si="22"/>
        <v>12345.32</v>
      </c>
      <c r="N72" s="51">
        <f t="shared" si="14"/>
        <v>0</v>
      </c>
      <c r="O72" s="52">
        <f t="shared" si="23"/>
        <v>0</v>
      </c>
      <c r="P72" s="53">
        <f t="shared" si="24"/>
        <v>1</v>
      </c>
    </row>
    <row r="73" spans="1:16" ht="51.75" x14ac:dyDescent="0.25">
      <c r="A73" s="43" t="s">
        <v>160</v>
      </c>
      <c r="B73" s="43" t="s">
        <v>161</v>
      </c>
      <c r="C73" s="44" t="s">
        <v>28</v>
      </c>
      <c r="D73" s="45">
        <v>10</v>
      </c>
      <c r="E73" s="46">
        <v>10</v>
      </c>
      <c r="F73" s="47"/>
      <c r="G73" s="48">
        <f t="shared" si="2"/>
        <v>10</v>
      </c>
      <c r="H73" s="49">
        <f t="shared" si="3"/>
        <v>0</v>
      </c>
      <c r="I73" s="50">
        <v>609.47</v>
      </c>
      <c r="J73" s="50">
        <f t="shared" si="19"/>
        <v>6094.7000000000007</v>
      </c>
      <c r="K73" s="51">
        <f t="shared" si="20"/>
        <v>6094.7000000000007</v>
      </c>
      <c r="L73" s="51">
        <f t="shared" si="21"/>
        <v>0</v>
      </c>
      <c r="M73" s="51">
        <f t="shared" si="22"/>
        <v>6094.7000000000007</v>
      </c>
      <c r="N73" s="51">
        <f t="shared" si="14"/>
        <v>0</v>
      </c>
      <c r="O73" s="52">
        <f t="shared" si="23"/>
        <v>0</v>
      </c>
      <c r="P73" s="53">
        <f t="shared" si="24"/>
        <v>1</v>
      </c>
    </row>
    <row r="74" spans="1:16" ht="26.25" x14ac:dyDescent="0.25">
      <c r="A74" s="43" t="s">
        <v>162</v>
      </c>
      <c r="B74" s="43" t="s">
        <v>163</v>
      </c>
      <c r="C74" s="44" t="s">
        <v>28</v>
      </c>
      <c r="D74" s="45">
        <v>4</v>
      </c>
      <c r="E74" s="46">
        <v>4</v>
      </c>
      <c r="F74" s="47"/>
      <c r="G74" s="48">
        <f t="shared" si="2"/>
        <v>4</v>
      </c>
      <c r="H74" s="49">
        <f t="shared" si="3"/>
        <v>0</v>
      </c>
      <c r="I74" s="63">
        <v>3040.56</v>
      </c>
      <c r="J74" s="50">
        <f t="shared" si="19"/>
        <v>12162.24</v>
      </c>
      <c r="K74" s="51">
        <f t="shared" si="20"/>
        <v>12162.24</v>
      </c>
      <c r="L74" s="51">
        <f t="shared" si="21"/>
        <v>0</v>
      </c>
      <c r="M74" s="51">
        <f t="shared" si="22"/>
        <v>12162.24</v>
      </c>
      <c r="N74" s="51">
        <f t="shared" si="14"/>
        <v>0</v>
      </c>
      <c r="O74" s="52">
        <f t="shared" si="23"/>
        <v>0</v>
      </c>
      <c r="P74" s="53">
        <f t="shared" si="24"/>
        <v>1</v>
      </c>
    </row>
    <row r="75" spans="1:16" ht="26.25" x14ac:dyDescent="0.25">
      <c r="A75" s="43" t="s">
        <v>164</v>
      </c>
      <c r="B75" s="43" t="s">
        <v>165</v>
      </c>
      <c r="C75" s="44" t="s">
        <v>28</v>
      </c>
      <c r="D75" s="45">
        <v>1</v>
      </c>
      <c r="E75" s="46">
        <v>1</v>
      </c>
      <c r="F75" s="47"/>
      <c r="G75" s="48">
        <f t="shared" si="2"/>
        <v>1</v>
      </c>
      <c r="H75" s="49">
        <f t="shared" si="3"/>
        <v>0</v>
      </c>
      <c r="I75" s="63">
        <v>121.7</v>
      </c>
      <c r="J75" s="50">
        <f t="shared" si="19"/>
        <v>121.7</v>
      </c>
      <c r="K75" s="51">
        <f t="shared" si="20"/>
        <v>121.7</v>
      </c>
      <c r="L75" s="51">
        <f t="shared" si="21"/>
        <v>0</v>
      </c>
      <c r="M75" s="51">
        <f t="shared" si="22"/>
        <v>121.7</v>
      </c>
      <c r="N75" s="51">
        <f t="shared" si="14"/>
        <v>0</v>
      </c>
      <c r="O75" s="52">
        <f t="shared" si="23"/>
        <v>0</v>
      </c>
      <c r="P75" s="53">
        <f t="shared" si="24"/>
        <v>1</v>
      </c>
    </row>
    <row r="76" spans="1:16" x14ac:dyDescent="0.25">
      <c r="A76" s="64" t="s">
        <v>166</v>
      </c>
      <c r="B76" s="64" t="s">
        <v>167</v>
      </c>
      <c r="C76" s="65" t="s">
        <v>28</v>
      </c>
      <c r="D76" s="66">
        <v>60</v>
      </c>
      <c r="E76" s="67">
        <v>0</v>
      </c>
      <c r="F76" s="68">
        <v>60</v>
      </c>
      <c r="G76" s="69">
        <f t="shared" si="2"/>
        <v>60</v>
      </c>
      <c r="H76" s="70">
        <f t="shared" si="3"/>
        <v>0</v>
      </c>
      <c r="I76" s="71">
        <v>459.29</v>
      </c>
      <c r="J76" s="71">
        <f t="shared" si="19"/>
        <v>27557.4</v>
      </c>
      <c r="K76" s="72">
        <f t="shared" si="20"/>
        <v>0</v>
      </c>
      <c r="L76" s="72">
        <f t="shared" si="21"/>
        <v>27557.4</v>
      </c>
      <c r="M76" s="72">
        <f t="shared" si="22"/>
        <v>27557.4</v>
      </c>
      <c r="N76" s="72">
        <f t="shared" si="14"/>
        <v>0</v>
      </c>
      <c r="O76" s="73">
        <f t="shared" si="23"/>
        <v>1</v>
      </c>
      <c r="P76" s="74">
        <f t="shared" si="24"/>
        <v>1</v>
      </c>
    </row>
    <row r="77" spans="1:16" x14ac:dyDescent="0.25">
      <c r="A77" s="43" t="s">
        <v>168</v>
      </c>
      <c r="B77" s="43" t="s">
        <v>169</v>
      </c>
      <c r="C77" s="44" t="s">
        <v>81</v>
      </c>
      <c r="D77" s="45">
        <v>40</v>
      </c>
      <c r="E77" s="46">
        <v>40</v>
      </c>
      <c r="F77" s="47"/>
      <c r="G77" s="48">
        <f t="shared" ref="G77:G140" si="25">E77+F77</f>
        <v>40</v>
      </c>
      <c r="H77" s="49">
        <f t="shared" ref="H77:H140" si="26">D77-G77</f>
        <v>0</v>
      </c>
      <c r="I77" s="50">
        <v>9.85</v>
      </c>
      <c r="J77" s="50">
        <f t="shared" si="19"/>
        <v>394</v>
      </c>
      <c r="K77" s="51">
        <f t="shared" si="20"/>
        <v>394</v>
      </c>
      <c r="L77" s="51">
        <f t="shared" si="21"/>
        <v>0</v>
      </c>
      <c r="M77" s="51">
        <f t="shared" si="22"/>
        <v>394</v>
      </c>
      <c r="N77" s="51">
        <f t="shared" si="14"/>
        <v>0</v>
      </c>
      <c r="O77" s="52">
        <f t="shared" si="23"/>
        <v>0</v>
      </c>
      <c r="P77" s="53">
        <f t="shared" si="24"/>
        <v>1</v>
      </c>
    </row>
    <row r="78" spans="1:16" ht="26.25" x14ac:dyDescent="0.25">
      <c r="A78" s="43" t="s">
        <v>170</v>
      </c>
      <c r="B78" s="43" t="s">
        <v>171</v>
      </c>
      <c r="C78" s="44" t="s">
        <v>81</v>
      </c>
      <c r="D78" s="45">
        <v>200</v>
      </c>
      <c r="E78" s="46">
        <v>200</v>
      </c>
      <c r="F78" s="47"/>
      <c r="G78" s="48">
        <f t="shared" si="25"/>
        <v>200</v>
      </c>
      <c r="H78" s="49">
        <f t="shared" si="26"/>
        <v>0</v>
      </c>
      <c r="I78" s="50">
        <v>9.19</v>
      </c>
      <c r="J78" s="50">
        <f t="shared" si="19"/>
        <v>1838</v>
      </c>
      <c r="K78" s="51">
        <f t="shared" si="20"/>
        <v>1838</v>
      </c>
      <c r="L78" s="51">
        <f t="shared" si="21"/>
        <v>0</v>
      </c>
      <c r="M78" s="51">
        <f t="shared" si="22"/>
        <v>1838</v>
      </c>
      <c r="N78" s="51">
        <f t="shared" si="14"/>
        <v>0</v>
      </c>
      <c r="O78" s="52">
        <f t="shared" si="23"/>
        <v>0</v>
      </c>
      <c r="P78" s="53">
        <f t="shared" si="24"/>
        <v>1</v>
      </c>
    </row>
    <row r="79" spans="1:16" x14ac:dyDescent="0.25">
      <c r="A79" s="43" t="s">
        <v>172</v>
      </c>
      <c r="B79" s="43" t="s">
        <v>173</v>
      </c>
      <c r="C79" s="44" t="s">
        <v>28</v>
      </c>
      <c r="D79" s="45">
        <v>1</v>
      </c>
      <c r="E79" s="46">
        <v>1</v>
      </c>
      <c r="F79" s="47"/>
      <c r="G79" s="48">
        <f t="shared" si="25"/>
        <v>1</v>
      </c>
      <c r="H79" s="49">
        <f t="shared" si="26"/>
        <v>0</v>
      </c>
      <c r="I79" s="50">
        <v>4.99</v>
      </c>
      <c r="J79" s="50">
        <f t="shared" si="19"/>
        <v>4.99</v>
      </c>
      <c r="K79" s="51">
        <f t="shared" si="20"/>
        <v>4.99</v>
      </c>
      <c r="L79" s="51">
        <f t="shared" si="21"/>
        <v>0</v>
      </c>
      <c r="M79" s="51">
        <f t="shared" si="22"/>
        <v>4.99</v>
      </c>
      <c r="N79" s="51">
        <f t="shared" si="14"/>
        <v>0</v>
      </c>
      <c r="O79" s="52">
        <f t="shared" si="23"/>
        <v>0</v>
      </c>
      <c r="P79" s="53">
        <f t="shared" si="24"/>
        <v>1</v>
      </c>
    </row>
    <row r="80" spans="1:16" x14ac:dyDescent="0.25">
      <c r="A80" s="43" t="s">
        <v>174</v>
      </c>
      <c r="B80" s="43" t="s">
        <v>175</v>
      </c>
      <c r="C80" s="44" t="s">
        <v>28</v>
      </c>
      <c r="D80" s="45">
        <v>1</v>
      </c>
      <c r="E80" s="46">
        <v>1</v>
      </c>
      <c r="F80" s="47"/>
      <c r="G80" s="48">
        <f t="shared" si="25"/>
        <v>1</v>
      </c>
      <c r="H80" s="49">
        <f t="shared" si="26"/>
        <v>0</v>
      </c>
      <c r="I80" s="50">
        <v>8.84</v>
      </c>
      <c r="J80" s="50">
        <f t="shared" si="19"/>
        <v>8.84</v>
      </c>
      <c r="K80" s="51">
        <f t="shared" si="20"/>
        <v>8.84</v>
      </c>
      <c r="L80" s="51">
        <f t="shared" si="21"/>
        <v>0</v>
      </c>
      <c r="M80" s="51">
        <f t="shared" si="22"/>
        <v>8.84</v>
      </c>
      <c r="N80" s="51">
        <f t="shared" si="14"/>
        <v>0</v>
      </c>
      <c r="O80" s="52">
        <f t="shared" si="23"/>
        <v>0</v>
      </c>
      <c r="P80" s="53">
        <f t="shared" si="24"/>
        <v>1</v>
      </c>
    </row>
    <row r="81" spans="1:16" x14ac:dyDescent="0.25">
      <c r="A81" s="43" t="s">
        <v>176</v>
      </c>
      <c r="B81" s="43" t="s">
        <v>177</v>
      </c>
      <c r="C81" s="44" t="s">
        <v>81</v>
      </c>
      <c r="D81" s="45">
        <v>6</v>
      </c>
      <c r="E81" s="46">
        <v>6</v>
      </c>
      <c r="F81" s="47"/>
      <c r="G81" s="48">
        <f t="shared" si="25"/>
        <v>6</v>
      </c>
      <c r="H81" s="49">
        <f t="shared" si="26"/>
        <v>0</v>
      </c>
      <c r="I81" s="50">
        <v>18.7</v>
      </c>
      <c r="J81" s="50">
        <f t="shared" si="19"/>
        <v>112.19999999999999</v>
      </c>
      <c r="K81" s="51">
        <f t="shared" si="20"/>
        <v>112.19999999999999</v>
      </c>
      <c r="L81" s="51">
        <f t="shared" si="21"/>
        <v>0</v>
      </c>
      <c r="M81" s="51">
        <f t="shared" si="22"/>
        <v>112.19999999999999</v>
      </c>
      <c r="N81" s="51">
        <f t="shared" si="14"/>
        <v>0</v>
      </c>
      <c r="O81" s="52">
        <f t="shared" si="23"/>
        <v>0</v>
      </c>
      <c r="P81" s="53">
        <f t="shared" si="24"/>
        <v>1</v>
      </c>
    </row>
    <row r="82" spans="1:16" x14ac:dyDescent="0.25">
      <c r="A82" s="43" t="s">
        <v>178</v>
      </c>
      <c r="B82" s="43" t="s">
        <v>179</v>
      </c>
      <c r="C82" s="44" t="s">
        <v>28</v>
      </c>
      <c r="D82" s="45">
        <v>1</v>
      </c>
      <c r="E82" s="46">
        <v>1</v>
      </c>
      <c r="F82" s="47"/>
      <c r="G82" s="48">
        <f t="shared" si="25"/>
        <v>1</v>
      </c>
      <c r="H82" s="49">
        <f t="shared" si="26"/>
        <v>0</v>
      </c>
      <c r="I82" s="63">
        <v>13.33</v>
      </c>
      <c r="J82" s="50">
        <f t="shared" si="19"/>
        <v>13.33</v>
      </c>
      <c r="K82" s="51">
        <f t="shared" si="20"/>
        <v>13.33</v>
      </c>
      <c r="L82" s="51">
        <f t="shared" si="21"/>
        <v>0</v>
      </c>
      <c r="M82" s="51">
        <f t="shared" si="22"/>
        <v>13.33</v>
      </c>
      <c r="N82" s="51">
        <f t="shared" si="14"/>
        <v>0</v>
      </c>
      <c r="O82" s="52">
        <f t="shared" si="23"/>
        <v>0</v>
      </c>
      <c r="P82" s="53">
        <f t="shared" si="24"/>
        <v>1</v>
      </c>
    </row>
    <row r="83" spans="1:16" x14ac:dyDescent="0.25">
      <c r="A83" s="43" t="s">
        <v>180</v>
      </c>
      <c r="B83" s="43" t="s">
        <v>181</v>
      </c>
      <c r="C83" s="44" t="s">
        <v>81</v>
      </c>
      <c r="D83" s="45">
        <v>200</v>
      </c>
      <c r="E83" s="46">
        <v>200</v>
      </c>
      <c r="F83" s="47"/>
      <c r="G83" s="48">
        <f t="shared" si="25"/>
        <v>200</v>
      </c>
      <c r="H83" s="49">
        <f t="shared" si="26"/>
        <v>0</v>
      </c>
      <c r="I83" s="50">
        <v>21.78</v>
      </c>
      <c r="J83" s="50">
        <f t="shared" si="19"/>
        <v>4356</v>
      </c>
      <c r="K83" s="51">
        <f t="shared" si="20"/>
        <v>4356</v>
      </c>
      <c r="L83" s="51">
        <f t="shared" si="21"/>
        <v>0</v>
      </c>
      <c r="M83" s="51">
        <f t="shared" si="22"/>
        <v>4356</v>
      </c>
      <c r="N83" s="51">
        <f t="shared" si="14"/>
        <v>0</v>
      </c>
      <c r="O83" s="52">
        <f t="shared" si="23"/>
        <v>0</v>
      </c>
      <c r="P83" s="53">
        <f t="shared" si="24"/>
        <v>1</v>
      </c>
    </row>
    <row r="84" spans="1:16" x14ac:dyDescent="0.25">
      <c r="A84" s="43" t="s">
        <v>182</v>
      </c>
      <c r="B84" s="43" t="s">
        <v>183</v>
      </c>
      <c r="C84" s="44" t="s">
        <v>28</v>
      </c>
      <c r="D84" s="45">
        <v>60</v>
      </c>
      <c r="E84" s="46">
        <v>60</v>
      </c>
      <c r="F84" s="47"/>
      <c r="G84" s="48">
        <f t="shared" si="25"/>
        <v>60</v>
      </c>
      <c r="H84" s="49">
        <f t="shared" si="26"/>
        <v>0</v>
      </c>
      <c r="I84" s="50">
        <v>6.48</v>
      </c>
      <c r="J84" s="50">
        <f t="shared" si="19"/>
        <v>388.8</v>
      </c>
      <c r="K84" s="51">
        <f t="shared" si="20"/>
        <v>388.8</v>
      </c>
      <c r="L84" s="51">
        <f t="shared" si="21"/>
        <v>0</v>
      </c>
      <c r="M84" s="51">
        <f t="shared" si="22"/>
        <v>388.8</v>
      </c>
      <c r="N84" s="51">
        <f t="shared" si="14"/>
        <v>0</v>
      </c>
      <c r="O84" s="52">
        <f t="shared" si="23"/>
        <v>0</v>
      </c>
      <c r="P84" s="53">
        <f t="shared" si="24"/>
        <v>1</v>
      </c>
    </row>
    <row r="85" spans="1:16" x14ac:dyDescent="0.25">
      <c r="A85" s="43" t="s">
        <v>184</v>
      </c>
      <c r="B85" s="43" t="s">
        <v>185</v>
      </c>
      <c r="C85" s="44" t="s">
        <v>28</v>
      </c>
      <c r="D85" s="45">
        <v>4</v>
      </c>
      <c r="E85" s="46">
        <v>4</v>
      </c>
      <c r="F85" s="47"/>
      <c r="G85" s="48">
        <f t="shared" si="25"/>
        <v>4</v>
      </c>
      <c r="H85" s="49">
        <f t="shared" si="26"/>
        <v>0</v>
      </c>
      <c r="I85" s="50">
        <v>191.66</v>
      </c>
      <c r="J85" s="50">
        <f t="shared" si="19"/>
        <v>766.64</v>
      </c>
      <c r="K85" s="51">
        <f t="shared" si="20"/>
        <v>766.64</v>
      </c>
      <c r="L85" s="51">
        <f t="shared" si="21"/>
        <v>0</v>
      </c>
      <c r="M85" s="51">
        <f t="shared" si="22"/>
        <v>766.64</v>
      </c>
      <c r="N85" s="51">
        <f t="shared" si="14"/>
        <v>0</v>
      </c>
      <c r="O85" s="52">
        <f t="shared" si="23"/>
        <v>0</v>
      </c>
      <c r="P85" s="53">
        <f t="shared" si="24"/>
        <v>1</v>
      </c>
    </row>
    <row r="86" spans="1:16" ht="39" x14ac:dyDescent="0.25">
      <c r="A86" s="43" t="s">
        <v>186</v>
      </c>
      <c r="B86" s="43" t="s">
        <v>187</v>
      </c>
      <c r="C86" s="44" t="s">
        <v>81</v>
      </c>
      <c r="D86" s="45">
        <v>1.5</v>
      </c>
      <c r="E86" s="46">
        <v>1.5</v>
      </c>
      <c r="F86" s="47"/>
      <c r="G86" s="48">
        <f t="shared" si="25"/>
        <v>1.5</v>
      </c>
      <c r="H86" s="49">
        <f t="shared" si="26"/>
        <v>0</v>
      </c>
      <c r="I86" s="50">
        <v>41.97</v>
      </c>
      <c r="J86" s="50">
        <f t="shared" si="19"/>
        <v>62.954999999999998</v>
      </c>
      <c r="K86" s="51">
        <f t="shared" si="20"/>
        <v>62.954999999999998</v>
      </c>
      <c r="L86" s="51">
        <f t="shared" si="21"/>
        <v>0</v>
      </c>
      <c r="M86" s="51">
        <f t="shared" si="22"/>
        <v>62.954999999999998</v>
      </c>
      <c r="N86" s="51">
        <f t="shared" si="14"/>
        <v>0</v>
      </c>
      <c r="O86" s="52">
        <f t="shared" si="23"/>
        <v>0</v>
      </c>
      <c r="P86" s="53">
        <f t="shared" si="24"/>
        <v>1</v>
      </c>
    </row>
    <row r="87" spans="1:16" x14ac:dyDescent="0.25">
      <c r="A87" s="43" t="s">
        <v>188</v>
      </c>
      <c r="B87" s="43" t="s">
        <v>189</v>
      </c>
      <c r="C87" s="44" t="s">
        <v>81</v>
      </c>
      <c r="D87" s="45">
        <v>15</v>
      </c>
      <c r="E87" s="46">
        <v>15</v>
      </c>
      <c r="F87" s="47"/>
      <c r="G87" s="48">
        <f t="shared" si="25"/>
        <v>15</v>
      </c>
      <c r="H87" s="49">
        <f t="shared" si="26"/>
        <v>0</v>
      </c>
      <c r="I87" s="50">
        <v>63.35</v>
      </c>
      <c r="J87" s="50">
        <f t="shared" si="19"/>
        <v>950.25</v>
      </c>
      <c r="K87" s="51">
        <f t="shared" si="20"/>
        <v>950.25</v>
      </c>
      <c r="L87" s="51">
        <f t="shared" si="21"/>
        <v>0</v>
      </c>
      <c r="M87" s="51">
        <f t="shared" si="22"/>
        <v>950.25</v>
      </c>
      <c r="N87" s="51">
        <f t="shared" si="14"/>
        <v>0</v>
      </c>
      <c r="O87" s="52">
        <f t="shared" si="23"/>
        <v>0</v>
      </c>
      <c r="P87" s="53">
        <f t="shared" si="24"/>
        <v>1</v>
      </c>
    </row>
    <row r="88" spans="1:16" ht="26.25" x14ac:dyDescent="0.25">
      <c r="A88" s="43" t="s">
        <v>190</v>
      </c>
      <c r="B88" s="43" t="s">
        <v>191</v>
      </c>
      <c r="C88" s="44" t="s">
        <v>84</v>
      </c>
      <c r="D88" s="45">
        <v>6</v>
      </c>
      <c r="E88" s="46">
        <v>6</v>
      </c>
      <c r="F88" s="47"/>
      <c r="G88" s="48">
        <f t="shared" si="25"/>
        <v>6</v>
      </c>
      <c r="H88" s="49">
        <f t="shared" si="26"/>
        <v>0</v>
      </c>
      <c r="I88" s="50">
        <v>0.92</v>
      </c>
      <c r="J88" s="50">
        <f t="shared" si="19"/>
        <v>5.5200000000000005</v>
      </c>
      <c r="K88" s="51">
        <f t="shared" si="20"/>
        <v>5.5200000000000005</v>
      </c>
      <c r="L88" s="51">
        <f t="shared" si="21"/>
        <v>0</v>
      </c>
      <c r="M88" s="51">
        <f t="shared" si="22"/>
        <v>5.5200000000000005</v>
      </c>
      <c r="N88" s="51">
        <f t="shared" si="14"/>
        <v>0</v>
      </c>
      <c r="O88" s="52">
        <f t="shared" si="23"/>
        <v>0</v>
      </c>
      <c r="P88" s="53">
        <f t="shared" si="24"/>
        <v>1</v>
      </c>
    </row>
    <row r="89" spans="1:16" ht="26.25" x14ac:dyDescent="0.25">
      <c r="A89" s="43" t="s">
        <v>192</v>
      </c>
      <c r="B89" s="43" t="s">
        <v>193</v>
      </c>
      <c r="C89" s="44" t="s">
        <v>194</v>
      </c>
      <c r="D89" s="45">
        <v>100</v>
      </c>
      <c r="E89" s="46">
        <v>100</v>
      </c>
      <c r="F89" s="47"/>
      <c r="G89" s="48">
        <f t="shared" si="25"/>
        <v>100</v>
      </c>
      <c r="H89" s="49">
        <f t="shared" si="26"/>
        <v>0</v>
      </c>
      <c r="I89" s="63">
        <v>10.95</v>
      </c>
      <c r="J89" s="50">
        <f t="shared" si="19"/>
        <v>1095</v>
      </c>
      <c r="K89" s="51">
        <f t="shared" si="20"/>
        <v>1095</v>
      </c>
      <c r="L89" s="51">
        <f t="shared" si="21"/>
        <v>0</v>
      </c>
      <c r="M89" s="51">
        <f t="shared" si="22"/>
        <v>1095</v>
      </c>
      <c r="N89" s="51">
        <f t="shared" si="14"/>
        <v>0</v>
      </c>
      <c r="O89" s="52">
        <f t="shared" si="23"/>
        <v>0</v>
      </c>
      <c r="P89" s="53">
        <f t="shared" si="24"/>
        <v>1</v>
      </c>
    </row>
    <row r="90" spans="1:16" x14ac:dyDescent="0.25">
      <c r="A90" s="43" t="s">
        <v>195</v>
      </c>
      <c r="B90" s="43" t="s">
        <v>196</v>
      </c>
      <c r="C90" s="44" t="s">
        <v>81</v>
      </c>
      <c r="D90" s="45">
        <v>180</v>
      </c>
      <c r="E90" s="46">
        <v>180</v>
      </c>
      <c r="F90" s="47"/>
      <c r="G90" s="48">
        <f t="shared" si="25"/>
        <v>180</v>
      </c>
      <c r="H90" s="49">
        <f t="shared" si="26"/>
        <v>0</v>
      </c>
      <c r="I90" s="50">
        <v>7.68</v>
      </c>
      <c r="J90" s="50">
        <f t="shared" si="19"/>
        <v>1382.3999999999999</v>
      </c>
      <c r="K90" s="51">
        <f t="shared" si="20"/>
        <v>1382.3999999999999</v>
      </c>
      <c r="L90" s="51">
        <f t="shared" si="21"/>
        <v>0</v>
      </c>
      <c r="M90" s="51">
        <f t="shared" si="22"/>
        <v>1382.3999999999999</v>
      </c>
      <c r="N90" s="51">
        <f t="shared" si="14"/>
        <v>0</v>
      </c>
      <c r="O90" s="52">
        <f t="shared" si="23"/>
        <v>0</v>
      </c>
      <c r="P90" s="53">
        <f t="shared" si="24"/>
        <v>1</v>
      </c>
    </row>
    <row r="91" spans="1:16" x14ac:dyDescent="0.25">
      <c r="A91" s="43" t="s">
        <v>197</v>
      </c>
      <c r="B91" s="43" t="s">
        <v>198</v>
      </c>
      <c r="C91" s="44" t="s">
        <v>81</v>
      </c>
      <c r="D91" s="45">
        <v>500</v>
      </c>
      <c r="E91" s="46">
        <v>500</v>
      </c>
      <c r="F91" s="47"/>
      <c r="G91" s="48">
        <f t="shared" si="25"/>
        <v>500</v>
      </c>
      <c r="H91" s="49">
        <f t="shared" si="26"/>
        <v>0</v>
      </c>
      <c r="I91" s="63">
        <v>9.64</v>
      </c>
      <c r="J91" s="50">
        <f t="shared" si="19"/>
        <v>4820</v>
      </c>
      <c r="K91" s="51">
        <f t="shared" si="20"/>
        <v>4820</v>
      </c>
      <c r="L91" s="51">
        <f t="shared" si="21"/>
        <v>0</v>
      </c>
      <c r="M91" s="51">
        <f t="shared" si="22"/>
        <v>4820</v>
      </c>
      <c r="N91" s="51">
        <f t="shared" si="14"/>
        <v>0</v>
      </c>
      <c r="O91" s="52">
        <f t="shared" si="23"/>
        <v>0</v>
      </c>
      <c r="P91" s="53">
        <f t="shared" si="24"/>
        <v>1</v>
      </c>
    </row>
    <row r="92" spans="1:16" x14ac:dyDescent="0.25">
      <c r="A92" s="43" t="s">
        <v>199</v>
      </c>
      <c r="B92" s="43" t="s">
        <v>200</v>
      </c>
      <c r="C92" s="44" t="s">
        <v>194</v>
      </c>
      <c r="D92" s="45">
        <v>150</v>
      </c>
      <c r="E92" s="46">
        <v>150</v>
      </c>
      <c r="F92" s="47"/>
      <c r="G92" s="48">
        <f t="shared" si="25"/>
        <v>150</v>
      </c>
      <c r="H92" s="49">
        <f t="shared" si="26"/>
        <v>0</v>
      </c>
      <c r="I92" s="50">
        <v>12.87</v>
      </c>
      <c r="J92" s="50">
        <f t="shared" si="19"/>
        <v>1930.4999999999998</v>
      </c>
      <c r="K92" s="51">
        <f t="shared" si="20"/>
        <v>1930.4999999999998</v>
      </c>
      <c r="L92" s="51">
        <f t="shared" si="21"/>
        <v>0</v>
      </c>
      <c r="M92" s="51">
        <f t="shared" si="22"/>
        <v>1930.4999999999998</v>
      </c>
      <c r="N92" s="51">
        <f t="shared" si="14"/>
        <v>0</v>
      </c>
      <c r="O92" s="52">
        <f t="shared" si="23"/>
        <v>0</v>
      </c>
      <c r="P92" s="53">
        <f t="shared" si="24"/>
        <v>1</v>
      </c>
    </row>
    <row r="93" spans="1:16" ht="26.25" x14ac:dyDescent="0.25">
      <c r="A93" s="43" t="s">
        <v>201</v>
      </c>
      <c r="B93" s="43" t="s">
        <v>133</v>
      </c>
      <c r="C93" s="44" t="s">
        <v>91</v>
      </c>
      <c r="D93" s="45">
        <v>1.5</v>
      </c>
      <c r="E93" s="46">
        <v>1.5</v>
      </c>
      <c r="F93" s="47"/>
      <c r="G93" s="48">
        <f t="shared" si="25"/>
        <v>1.5</v>
      </c>
      <c r="H93" s="49">
        <f t="shared" si="26"/>
        <v>0</v>
      </c>
      <c r="I93" s="50">
        <v>37.06</v>
      </c>
      <c r="J93" s="50">
        <f t="shared" si="19"/>
        <v>55.59</v>
      </c>
      <c r="K93" s="51">
        <f t="shared" si="20"/>
        <v>55.59</v>
      </c>
      <c r="L93" s="51">
        <f t="shared" si="21"/>
        <v>0</v>
      </c>
      <c r="M93" s="51">
        <f t="shared" si="22"/>
        <v>55.59</v>
      </c>
      <c r="N93" s="51">
        <f t="shared" si="14"/>
        <v>0</v>
      </c>
      <c r="O93" s="52">
        <f t="shared" si="23"/>
        <v>0</v>
      </c>
      <c r="P93" s="53">
        <f t="shared" si="24"/>
        <v>1</v>
      </c>
    </row>
    <row r="94" spans="1:16" ht="26.25" x14ac:dyDescent="0.25">
      <c r="A94" s="43" t="s">
        <v>202</v>
      </c>
      <c r="B94" s="43" t="s">
        <v>203</v>
      </c>
      <c r="C94" s="44" t="s">
        <v>91</v>
      </c>
      <c r="D94" s="45">
        <v>1.5</v>
      </c>
      <c r="E94" s="46">
        <v>1.5</v>
      </c>
      <c r="F94" s="47"/>
      <c r="G94" s="48">
        <f t="shared" si="25"/>
        <v>1.5</v>
      </c>
      <c r="H94" s="49">
        <f t="shared" si="26"/>
        <v>0</v>
      </c>
      <c r="I94" s="63">
        <v>29.93</v>
      </c>
      <c r="J94" s="50">
        <f t="shared" si="19"/>
        <v>44.894999999999996</v>
      </c>
      <c r="K94" s="51">
        <f t="shared" si="20"/>
        <v>44.894999999999996</v>
      </c>
      <c r="L94" s="51">
        <f t="shared" si="21"/>
        <v>0</v>
      </c>
      <c r="M94" s="51">
        <f t="shared" si="22"/>
        <v>44.894999999999996</v>
      </c>
      <c r="N94" s="51">
        <f t="shared" si="14"/>
        <v>0</v>
      </c>
      <c r="O94" s="52">
        <f t="shared" si="23"/>
        <v>0</v>
      </c>
      <c r="P94" s="53">
        <f t="shared" si="24"/>
        <v>1</v>
      </c>
    </row>
    <row r="95" spans="1:16" x14ac:dyDescent="0.25">
      <c r="A95" s="43" t="s">
        <v>204</v>
      </c>
      <c r="B95" s="43" t="s">
        <v>205</v>
      </c>
      <c r="C95" s="44" t="s">
        <v>28</v>
      </c>
      <c r="D95" s="45">
        <v>1</v>
      </c>
      <c r="E95" s="46">
        <v>1</v>
      </c>
      <c r="F95" s="47"/>
      <c r="G95" s="48">
        <f t="shared" si="25"/>
        <v>1</v>
      </c>
      <c r="H95" s="49">
        <f t="shared" si="26"/>
        <v>0</v>
      </c>
      <c r="I95" s="50">
        <v>525.70000000000005</v>
      </c>
      <c r="J95" s="50">
        <f t="shared" si="19"/>
        <v>525.70000000000005</v>
      </c>
      <c r="K95" s="51">
        <f t="shared" si="20"/>
        <v>525.70000000000005</v>
      </c>
      <c r="L95" s="51">
        <f t="shared" si="21"/>
        <v>0</v>
      </c>
      <c r="M95" s="51">
        <f t="shared" si="22"/>
        <v>525.70000000000005</v>
      </c>
      <c r="N95" s="51">
        <f t="shared" si="14"/>
        <v>0</v>
      </c>
      <c r="O95" s="52">
        <f t="shared" si="23"/>
        <v>0</v>
      </c>
      <c r="P95" s="53">
        <f t="shared" si="24"/>
        <v>1</v>
      </c>
    </row>
    <row r="96" spans="1:16" ht="26.25" x14ac:dyDescent="0.25">
      <c r="A96" s="43" t="s">
        <v>206</v>
      </c>
      <c r="B96" s="43" t="s">
        <v>207</v>
      </c>
      <c r="C96" s="44" t="s">
        <v>28</v>
      </c>
      <c r="D96" s="45">
        <v>3</v>
      </c>
      <c r="E96" s="46">
        <v>3</v>
      </c>
      <c r="F96" s="47"/>
      <c r="G96" s="48">
        <f t="shared" si="25"/>
        <v>3</v>
      </c>
      <c r="H96" s="49">
        <f t="shared" si="26"/>
        <v>0</v>
      </c>
      <c r="I96" s="50">
        <v>303</v>
      </c>
      <c r="J96" s="50">
        <f t="shared" si="19"/>
        <v>909</v>
      </c>
      <c r="K96" s="51">
        <f t="shared" si="20"/>
        <v>909</v>
      </c>
      <c r="L96" s="51">
        <f t="shared" si="21"/>
        <v>0</v>
      </c>
      <c r="M96" s="51">
        <f t="shared" si="22"/>
        <v>909</v>
      </c>
      <c r="N96" s="51">
        <f t="shared" si="14"/>
        <v>0</v>
      </c>
      <c r="O96" s="52">
        <f t="shared" si="23"/>
        <v>0</v>
      </c>
      <c r="P96" s="53">
        <f t="shared" si="24"/>
        <v>1</v>
      </c>
    </row>
    <row r="97" spans="1:16" ht="26.25" x14ac:dyDescent="0.25">
      <c r="A97" s="43" t="s">
        <v>208</v>
      </c>
      <c r="B97" s="43" t="s">
        <v>209</v>
      </c>
      <c r="C97" s="44" t="s">
        <v>28</v>
      </c>
      <c r="D97" s="45">
        <v>13</v>
      </c>
      <c r="E97" s="46">
        <v>13</v>
      </c>
      <c r="F97" s="47"/>
      <c r="G97" s="48">
        <f t="shared" si="25"/>
        <v>13</v>
      </c>
      <c r="H97" s="49">
        <f t="shared" si="26"/>
        <v>0</v>
      </c>
      <c r="I97" s="63">
        <v>145.4</v>
      </c>
      <c r="J97" s="50">
        <f t="shared" si="19"/>
        <v>1890.2</v>
      </c>
      <c r="K97" s="51">
        <f t="shared" si="20"/>
        <v>1890.2</v>
      </c>
      <c r="L97" s="51">
        <f t="shared" si="21"/>
        <v>0</v>
      </c>
      <c r="M97" s="51">
        <f t="shared" si="22"/>
        <v>1890.2</v>
      </c>
      <c r="N97" s="51">
        <f t="shared" si="14"/>
        <v>0</v>
      </c>
      <c r="O97" s="52">
        <f t="shared" si="23"/>
        <v>0</v>
      </c>
      <c r="P97" s="53">
        <f t="shared" si="24"/>
        <v>1</v>
      </c>
    </row>
    <row r="98" spans="1:16" x14ac:dyDescent="0.25">
      <c r="A98" s="43" t="s">
        <v>210</v>
      </c>
      <c r="B98" s="43" t="s">
        <v>211</v>
      </c>
      <c r="C98" s="44" t="s">
        <v>28</v>
      </c>
      <c r="D98" s="45">
        <v>13</v>
      </c>
      <c r="E98" s="46">
        <v>13</v>
      </c>
      <c r="F98" s="47"/>
      <c r="G98" s="48">
        <f t="shared" si="25"/>
        <v>13</v>
      </c>
      <c r="H98" s="49">
        <f t="shared" si="26"/>
        <v>0</v>
      </c>
      <c r="I98" s="50">
        <v>29.37</v>
      </c>
      <c r="J98" s="50">
        <f t="shared" si="19"/>
        <v>381.81</v>
      </c>
      <c r="K98" s="51">
        <f t="shared" si="20"/>
        <v>381.81</v>
      </c>
      <c r="L98" s="51">
        <f t="shared" si="21"/>
        <v>0</v>
      </c>
      <c r="M98" s="51">
        <f t="shared" si="22"/>
        <v>381.81</v>
      </c>
      <c r="N98" s="51">
        <f t="shared" si="14"/>
        <v>0</v>
      </c>
      <c r="O98" s="52">
        <f t="shared" si="23"/>
        <v>0</v>
      </c>
      <c r="P98" s="53">
        <f t="shared" si="24"/>
        <v>1</v>
      </c>
    </row>
    <row r="99" spans="1:16" x14ac:dyDescent="0.25">
      <c r="A99" s="43" t="s">
        <v>212</v>
      </c>
      <c r="B99" s="43" t="s">
        <v>213</v>
      </c>
      <c r="C99" s="44" t="s">
        <v>81</v>
      </c>
      <c r="D99" s="45">
        <v>12</v>
      </c>
      <c r="E99" s="46">
        <v>12</v>
      </c>
      <c r="F99" s="47"/>
      <c r="G99" s="48">
        <f t="shared" si="25"/>
        <v>12</v>
      </c>
      <c r="H99" s="49">
        <f t="shared" si="26"/>
        <v>0</v>
      </c>
      <c r="I99" s="63">
        <v>1.48</v>
      </c>
      <c r="J99" s="50">
        <f t="shared" si="19"/>
        <v>17.759999999999998</v>
      </c>
      <c r="K99" s="51">
        <f t="shared" si="20"/>
        <v>17.759999999999998</v>
      </c>
      <c r="L99" s="51">
        <f t="shared" si="21"/>
        <v>0</v>
      </c>
      <c r="M99" s="51">
        <f t="shared" si="22"/>
        <v>17.759999999999998</v>
      </c>
      <c r="N99" s="51">
        <f t="shared" si="14"/>
        <v>0</v>
      </c>
      <c r="O99" s="52">
        <f t="shared" si="23"/>
        <v>0</v>
      </c>
      <c r="P99" s="53">
        <f t="shared" si="24"/>
        <v>1</v>
      </c>
    </row>
    <row r="100" spans="1:16" x14ac:dyDescent="0.25">
      <c r="A100" s="20" t="s">
        <v>214</v>
      </c>
      <c r="B100" s="20" t="s">
        <v>215</v>
      </c>
      <c r="C100" s="21"/>
      <c r="D100" s="41"/>
      <c r="E100" s="42">
        <v>0</v>
      </c>
      <c r="F100" s="54"/>
      <c r="G100" s="55">
        <f t="shared" si="25"/>
        <v>0</v>
      </c>
      <c r="H100" s="56">
        <f t="shared" si="26"/>
        <v>0</v>
      </c>
      <c r="I100" s="57"/>
      <c r="J100" s="58">
        <f>SUM(J101+J105+J107+J111+J114+J116)</f>
        <v>14610.484200000001</v>
      </c>
      <c r="K100" s="58">
        <f>SUM(K101+K105+K107+K111+K114+K116)</f>
        <v>14360.966100000001</v>
      </c>
      <c r="L100" s="58">
        <f>SUM(L101+L105+L107+L111+L114+L116)</f>
        <v>249.5181</v>
      </c>
      <c r="M100" s="58">
        <f>SUM(M101+M105+M107+M111+M114+M116)</f>
        <v>14610.484200000001</v>
      </c>
      <c r="N100" s="58">
        <f t="shared" si="14"/>
        <v>0</v>
      </c>
      <c r="O100" s="59">
        <f t="shared" si="23"/>
        <v>1.7078017167973119E-2</v>
      </c>
      <c r="P100" s="29">
        <f t="shared" si="24"/>
        <v>1</v>
      </c>
    </row>
    <row r="101" spans="1:16" x14ac:dyDescent="0.25">
      <c r="A101" s="77" t="s">
        <v>216</v>
      </c>
      <c r="B101" s="77" t="s">
        <v>217</v>
      </c>
      <c r="C101" s="78"/>
      <c r="D101" s="79"/>
      <c r="E101" s="80">
        <v>0</v>
      </c>
      <c r="F101" s="87"/>
      <c r="G101" s="88">
        <f t="shared" si="25"/>
        <v>0</v>
      </c>
      <c r="H101" s="89">
        <f t="shared" si="26"/>
        <v>0</v>
      </c>
      <c r="I101" s="90"/>
      <c r="J101" s="91">
        <f>SUM(J102:J104)</f>
        <v>3403.4066999999995</v>
      </c>
      <c r="K101" s="91">
        <f>SUM(K102:K104)</f>
        <v>3403.4066999999995</v>
      </c>
      <c r="L101" s="91">
        <f>SUM(L102:L104)</f>
        <v>0</v>
      </c>
      <c r="M101" s="91">
        <f>SUM(M102:M104)</f>
        <v>3403.4066999999995</v>
      </c>
      <c r="N101" s="91">
        <f t="shared" si="14"/>
        <v>0</v>
      </c>
      <c r="O101" s="92">
        <f t="shared" si="23"/>
        <v>0</v>
      </c>
      <c r="P101" s="86">
        <f t="shared" si="24"/>
        <v>1</v>
      </c>
    </row>
    <row r="102" spans="1:16" x14ac:dyDescent="0.25">
      <c r="A102" s="43" t="s">
        <v>218</v>
      </c>
      <c r="B102" s="43" t="s">
        <v>219</v>
      </c>
      <c r="C102" s="44" t="s">
        <v>28</v>
      </c>
      <c r="D102" s="45">
        <v>1</v>
      </c>
      <c r="E102" s="46">
        <v>1</v>
      </c>
      <c r="F102" s="62"/>
      <c r="G102" s="48">
        <f t="shared" si="25"/>
        <v>1</v>
      </c>
      <c r="H102" s="49">
        <f t="shared" si="26"/>
        <v>0</v>
      </c>
      <c r="I102" s="50">
        <v>1283.31</v>
      </c>
      <c r="J102" s="50">
        <f>I102*D102</f>
        <v>1283.31</v>
      </c>
      <c r="K102" s="51">
        <f>E102*I102</f>
        <v>1283.31</v>
      </c>
      <c r="L102" s="51">
        <f>F102*I102</f>
        <v>0</v>
      </c>
      <c r="M102" s="51">
        <f>I102*G102</f>
        <v>1283.31</v>
      </c>
      <c r="N102" s="51">
        <f t="shared" si="14"/>
        <v>0</v>
      </c>
      <c r="O102" s="52">
        <f t="shared" si="23"/>
        <v>0</v>
      </c>
      <c r="P102" s="53">
        <f t="shared" si="24"/>
        <v>1</v>
      </c>
    </row>
    <row r="103" spans="1:16" ht="26.25" x14ac:dyDescent="0.25">
      <c r="A103" s="43" t="s">
        <v>220</v>
      </c>
      <c r="B103" s="43" t="s">
        <v>221</v>
      </c>
      <c r="C103" s="44" t="s">
        <v>28</v>
      </c>
      <c r="D103" s="45">
        <v>1</v>
      </c>
      <c r="E103" s="46">
        <v>1</v>
      </c>
      <c r="F103" s="60"/>
      <c r="G103" s="48">
        <f t="shared" si="25"/>
        <v>1</v>
      </c>
      <c r="H103" s="49">
        <f t="shared" si="26"/>
        <v>0</v>
      </c>
      <c r="I103" s="50">
        <v>1967.43</v>
      </c>
      <c r="J103" s="50">
        <f>I103*D103</f>
        <v>1967.43</v>
      </c>
      <c r="K103" s="51">
        <f>E103*I103</f>
        <v>1967.43</v>
      </c>
      <c r="L103" s="51">
        <f>F103*I103</f>
        <v>0</v>
      </c>
      <c r="M103" s="51">
        <f>I103*G103</f>
        <v>1967.43</v>
      </c>
      <c r="N103" s="51">
        <f t="shared" ref="N103:N143" si="27">J103-M103</f>
        <v>0</v>
      </c>
      <c r="O103" s="52">
        <f t="shared" si="23"/>
        <v>0</v>
      </c>
      <c r="P103" s="53">
        <f t="shared" si="24"/>
        <v>1</v>
      </c>
    </row>
    <row r="104" spans="1:16" x14ac:dyDescent="0.25">
      <c r="A104" s="43" t="s">
        <v>222</v>
      </c>
      <c r="B104" s="43" t="s">
        <v>223</v>
      </c>
      <c r="C104" s="44" t="s">
        <v>81</v>
      </c>
      <c r="D104" s="45">
        <v>1.27</v>
      </c>
      <c r="E104" s="46">
        <v>1.27</v>
      </c>
      <c r="F104" s="47"/>
      <c r="G104" s="48">
        <f t="shared" si="25"/>
        <v>1.27</v>
      </c>
      <c r="H104" s="49">
        <f t="shared" si="26"/>
        <v>0</v>
      </c>
      <c r="I104" s="50">
        <v>120.21</v>
      </c>
      <c r="J104" s="50">
        <f>I104*D104</f>
        <v>152.66669999999999</v>
      </c>
      <c r="K104" s="51">
        <f>E104*I104</f>
        <v>152.66669999999999</v>
      </c>
      <c r="L104" s="51">
        <f>F104*I104</f>
        <v>0</v>
      </c>
      <c r="M104" s="51">
        <f>I104*G104</f>
        <v>152.66669999999999</v>
      </c>
      <c r="N104" s="51">
        <f t="shared" si="27"/>
        <v>0</v>
      </c>
      <c r="O104" s="52">
        <f t="shared" si="23"/>
        <v>0</v>
      </c>
      <c r="P104" s="53">
        <f t="shared" si="24"/>
        <v>1</v>
      </c>
    </row>
    <row r="105" spans="1:16" x14ac:dyDescent="0.25">
      <c r="A105" s="77" t="s">
        <v>224</v>
      </c>
      <c r="B105" s="77" t="s">
        <v>225</v>
      </c>
      <c r="C105" s="78"/>
      <c r="D105" s="79"/>
      <c r="E105" s="80">
        <v>0</v>
      </c>
      <c r="F105" s="87"/>
      <c r="G105" s="88">
        <f t="shared" si="25"/>
        <v>0</v>
      </c>
      <c r="H105" s="89">
        <f t="shared" si="26"/>
        <v>0</v>
      </c>
      <c r="I105" s="90"/>
      <c r="J105" s="91">
        <f>SUM(J106)</f>
        <v>119.59869999999999</v>
      </c>
      <c r="K105" s="91">
        <f>SUM(K106)</f>
        <v>119.59869999999999</v>
      </c>
      <c r="L105" s="91">
        <f>SUM(L106)</f>
        <v>0</v>
      </c>
      <c r="M105" s="91">
        <f>SUM(M106)</f>
        <v>119.59869999999999</v>
      </c>
      <c r="N105" s="91">
        <f t="shared" si="27"/>
        <v>0</v>
      </c>
      <c r="O105" s="92">
        <f t="shared" si="23"/>
        <v>0</v>
      </c>
      <c r="P105" s="86">
        <f t="shared" si="24"/>
        <v>1</v>
      </c>
    </row>
    <row r="106" spans="1:16" x14ac:dyDescent="0.25">
      <c r="A106" s="43" t="s">
        <v>226</v>
      </c>
      <c r="B106" s="43" t="s">
        <v>227</v>
      </c>
      <c r="C106" s="44" t="s">
        <v>81</v>
      </c>
      <c r="D106" s="45">
        <v>60.71</v>
      </c>
      <c r="E106" s="46">
        <v>60.71</v>
      </c>
      <c r="F106" s="47"/>
      <c r="G106" s="48">
        <f t="shared" si="25"/>
        <v>60.71</v>
      </c>
      <c r="H106" s="49">
        <f t="shared" si="26"/>
        <v>0</v>
      </c>
      <c r="I106" s="50">
        <v>1.97</v>
      </c>
      <c r="J106" s="50">
        <f>I106*D106</f>
        <v>119.59869999999999</v>
      </c>
      <c r="K106" s="51">
        <f>E106*I106</f>
        <v>119.59869999999999</v>
      </c>
      <c r="L106" s="51">
        <f>F106*I106</f>
        <v>0</v>
      </c>
      <c r="M106" s="51">
        <f>I106*G106</f>
        <v>119.59869999999999</v>
      </c>
      <c r="N106" s="51">
        <f t="shared" si="27"/>
        <v>0</v>
      </c>
      <c r="O106" s="52">
        <f t="shared" si="23"/>
        <v>0</v>
      </c>
      <c r="P106" s="53">
        <f t="shared" si="24"/>
        <v>1</v>
      </c>
    </row>
    <row r="107" spans="1:16" x14ac:dyDescent="0.25">
      <c r="A107" s="77" t="s">
        <v>228</v>
      </c>
      <c r="B107" s="77" t="s">
        <v>229</v>
      </c>
      <c r="C107" s="78"/>
      <c r="D107" s="79"/>
      <c r="E107" s="80">
        <v>0</v>
      </c>
      <c r="F107" s="87"/>
      <c r="G107" s="88">
        <f t="shared" si="25"/>
        <v>0</v>
      </c>
      <c r="H107" s="89">
        <f t="shared" si="26"/>
        <v>0</v>
      </c>
      <c r="I107" s="90"/>
      <c r="J107" s="91">
        <f>SUM(J108:J110)</f>
        <v>1799.7022000000002</v>
      </c>
      <c r="K107" s="91">
        <f>SUM(K108:K110)</f>
        <v>1799.7022000000002</v>
      </c>
      <c r="L107" s="91">
        <f>SUM(L108:L110)</f>
        <v>0</v>
      </c>
      <c r="M107" s="91">
        <f>SUM(M108:M110)</f>
        <v>1799.7022000000002</v>
      </c>
      <c r="N107" s="91">
        <f t="shared" si="27"/>
        <v>0</v>
      </c>
      <c r="O107" s="92">
        <f t="shared" si="23"/>
        <v>0</v>
      </c>
      <c r="P107" s="86">
        <f t="shared" si="24"/>
        <v>1</v>
      </c>
    </row>
    <row r="108" spans="1:16" ht="30" customHeight="1" x14ac:dyDescent="0.25">
      <c r="A108" s="43" t="s">
        <v>230</v>
      </c>
      <c r="B108" s="43" t="s">
        <v>133</v>
      </c>
      <c r="C108" s="44" t="s">
        <v>91</v>
      </c>
      <c r="D108" s="45">
        <v>24.28</v>
      </c>
      <c r="E108" s="46">
        <v>24.279999999999998</v>
      </c>
      <c r="F108" s="47"/>
      <c r="G108" s="48">
        <f t="shared" si="25"/>
        <v>24.279999999999998</v>
      </c>
      <c r="H108" s="49">
        <f t="shared" si="26"/>
        <v>0</v>
      </c>
      <c r="I108" s="50">
        <v>37.06</v>
      </c>
      <c r="J108" s="50">
        <f>I108*D108</f>
        <v>899.81680000000006</v>
      </c>
      <c r="K108" s="51">
        <f>E108*I108</f>
        <v>899.81679999999994</v>
      </c>
      <c r="L108" s="51">
        <f>F108*I108</f>
        <v>0</v>
      </c>
      <c r="M108" s="51">
        <f>I108*G108</f>
        <v>899.81679999999994</v>
      </c>
      <c r="N108" s="51">
        <f t="shared" si="27"/>
        <v>0</v>
      </c>
      <c r="O108" s="52">
        <f t="shared" si="23"/>
        <v>0</v>
      </c>
      <c r="P108" s="53">
        <f t="shared" si="24"/>
        <v>0.99999999999999989</v>
      </c>
    </row>
    <row r="109" spans="1:16" s="30" customFormat="1" x14ac:dyDescent="0.25">
      <c r="A109" s="110" t="s">
        <v>231</v>
      </c>
      <c r="B109" s="110" t="s">
        <v>232</v>
      </c>
      <c r="C109" s="111" t="s">
        <v>91</v>
      </c>
      <c r="D109" s="112">
        <v>31.56</v>
      </c>
      <c r="E109" s="113">
        <v>31.56</v>
      </c>
      <c r="F109" s="113"/>
      <c r="G109" s="115">
        <f t="shared" si="25"/>
        <v>31.56</v>
      </c>
      <c r="H109" s="116">
        <f t="shared" si="26"/>
        <v>0</v>
      </c>
      <c r="I109" s="117">
        <v>1.06</v>
      </c>
      <c r="J109" s="117">
        <f>I109*D109</f>
        <v>33.453600000000002</v>
      </c>
      <c r="K109" s="118">
        <f>E109*I109</f>
        <v>33.453600000000002</v>
      </c>
      <c r="L109" s="118">
        <f>F109*I109</f>
        <v>0</v>
      </c>
      <c r="M109" s="118">
        <f>I109*G109</f>
        <v>33.453600000000002</v>
      </c>
      <c r="N109" s="118">
        <f t="shared" si="27"/>
        <v>0</v>
      </c>
      <c r="O109" s="119">
        <f t="shared" si="23"/>
        <v>0</v>
      </c>
      <c r="P109" s="120">
        <f t="shared" si="24"/>
        <v>1</v>
      </c>
    </row>
    <row r="110" spans="1:16" s="30" customFormat="1" ht="26.25" x14ac:dyDescent="0.25">
      <c r="A110" s="110" t="s">
        <v>233</v>
      </c>
      <c r="B110" s="110" t="s">
        <v>234</v>
      </c>
      <c r="C110" s="111" t="s">
        <v>69</v>
      </c>
      <c r="D110" s="112">
        <v>710.19</v>
      </c>
      <c r="E110" s="113">
        <v>710.19</v>
      </c>
      <c r="F110" s="114"/>
      <c r="G110" s="115">
        <f t="shared" si="25"/>
        <v>710.19</v>
      </c>
      <c r="H110" s="116">
        <f t="shared" si="26"/>
        <v>0</v>
      </c>
      <c r="I110" s="117">
        <v>1.22</v>
      </c>
      <c r="J110" s="117">
        <f>I110*D110</f>
        <v>866.43180000000007</v>
      </c>
      <c r="K110" s="118">
        <f>E110*I110</f>
        <v>866.43180000000007</v>
      </c>
      <c r="L110" s="118">
        <f>F110*I110</f>
        <v>0</v>
      </c>
      <c r="M110" s="118">
        <f>I110*G110</f>
        <v>866.43180000000007</v>
      </c>
      <c r="N110" s="118">
        <f t="shared" si="27"/>
        <v>0</v>
      </c>
      <c r="O110" s="119">
        <f t="shared" si="23"/>
        <v>0</v>
      </c>
      <c r="P110" s="120">
        <f t="shared" si="24"/>
        <v>1</v>
      </c>
    </row>
    <row r="111" spans="1:16" x14ac:dyDescent="0.25">
      <c r="A111" s="77" t="s">
        <v>235</v>
      </c>
      <c r="B111" s="77" t="s">
        <v>236</v>
      </c>
      <c r="C111" s="78"/>
      <c r="D111" s="79"/>
      <c r="E111" s="80">
        <v>0</v>
      </c>
      <c r="F111" s="87"/>
      <c r="G111" s="88">
        <f t="shared" si="25"/>
        <v>0</v>
      </c>
      <c r="H111" s="89">
        <f t="shared" si="26"/>
        <v>0</v>
      </c>
      <c r="I111" s="90"/>
      <c r="J111" s="91">
        <f>SUM(J112:J113)</f>
        <v>8745.8826000000008</v>
      </c>
      <c r="K111" s="91">
        <f>SUM(K112:K113)</f>
        <v>8745.8826000000008</v>
      </c>
      <c r="L111" s="91">
        <f>SUM(L112:L113)</f>
        <v>0</v>
      </c>
      <c r="M111" s="91">
        <f>SUM(M112:M113)</f>
        <v>8745.8826000000008</v>
      </c>
      <c r="N111" s="91">
        <f t="shared" si="27"/>
        <v>0</v>
      </c>
      <c r="O111" s="92">
        <f t="shared" si="23"/>
        <v>0</v>
      </c>
      <c r="P111" s="86">
        <f t="shared" si="24"/>
        <v>1</v>
      </c>
    </row>
    <row r="112" spans="1:16" ht="26.25" x14ac:dyDescent="0.25">
      <c r="A112" s="64" t="s">
        <v>237</v>
      </c>
      <c r="B112" s="64" t="s">
        <v>238</v>
      </c>
      <c r="C112" s="65" t="s">
        <v>81</v>
      </c>
      <c r="D112" s="66">
        <v>60.71</v>
      </c>
      <c r="E112" s="67">
        <v>60.71</v>
      </c>
      <c r="F112" s="67"/>
      <c r="G112" s="69">
        <f t="shared" si="25"/>
        <v>60.71</v>
      </c>
      <c r="H112" s="70">
        <f t="shared" si="26"/>
        <v>0</v>
      </c>
      <c r="I112" s="50">
        <v>137.74</v>
      </c>
      <c r="J112" s="71">
        <f>I112*D112</f>
        <v>8362.1954000000005</v>
      </c>
      <c r="K112" s="72">
        <f>E112*I112</f>
        <v>8362.1954000000005</v>
      </c>
      <c r="L112" s="72">
        <f>F112*I112</f>
        <v>0</v>
      </c>
      <c r="M112" s="72">
        <f>I112*G112</f>
        <v>8362.1954000000005</v>
      </c>
      <c r="N112" s="72">
        <f t="shared" si="27"/>
        <v>0</v>
      </c>
      <c r="O112" s="73">
        <f t="shared" si="23"/>
        <v>0</v>
      </c>
      <c r="P112" s="74">
        <f t="shared" si="24"/>
        <v>1</v>
      </c>
    </row>
    <row r="113" spans="1:16" ht="26.25" x14ac:dyDescent="0.25">
      <c r="A113" s="64" t="s">
        <v>239</v>
      </c>
      <c r="B113" s="64" t="s">
        <v>240</v>
      </c>
      <c r="C113" s="65" t="s">
        <v>81</v>
      </c>
      <c r="D113" s="66">
        <v>60.71</v>
      </c>
      <c r="E113" s="67">
        <v>60.71</v>
      </c>
      <c r="F113" s="67"/>
      <c r="G113" s="69">
        <f t="shared" si="25"/>
        <v>60.71</v>
      </c>
      <c r="H113" s="70">
        <f t="shared" si="26"/>
        <v>0</v>
      </c>
      <c r="I113" s="71">
        <v>6.32</v>
      </c>
      <c r="J113" s="71">
        <f>I113*D113</f>
        <v>383.68720000000002</v>
      </c>
      <c r="K113" s="72">
        <f>E113*I113</f>
        <v>383.68720000000002</v>
      </c>
      <c r="L113" s="72">
        <f>F113*I113</f>
        <v>0</v>
      </c>
      <c r="M113" s="72">
        <f>I113*G113</f>
        <v>383.68720000000002</v>
      </c>
      <c r="N113" s="72">
        <f t="shared" si="27"/>
        <v>0</v>
      </c>
      <c r="O113" s="73">
        <f t="shared" si="23"/>
        <v>0</v>
      </c>
      <c r="P113" s="74">
        <f t="shared" si="24"/>
        <v>1</v>
      </c>
    </row>
    <row r="114" spans="1:16" x14ac:dyDescent="0.25">
      <c r="A114" s="77" t="s">
        <v>241</v>
      </c>
      <c r="B114" s="77" t="s">
        <v>242</v>
      </c>
      <c r="C114" s="78"/>
      <c r="D114" s="79"/>
      <c r="E114" s="80">
        <v>0</v>
      </c>
      <c r="F114" s="121"/>
      <c r="G114" s="88">
        <f t="shared" si="25"/>
        <v>0</v>
      </c>
      <c r="H114" s="89">
        <f t="shared" si="26"/>
        <v>0</v>
      </c>
      <c r="I114" s="90"/>
      <c r="J114" s="91">
        <f>J115</f>
        <v>292.3759</v>
      </c>
      <c r="K114" s="91">
        <f>K115</f>
        <v>292.3759</v>
      </c>
      <c r="L114" s="91">
        <f>L115</f>
        <v>0</v>
      </c>
      <c r="M114" s="91">
        <f>M115</f>
        <v>292.3759</v>
      </c>
      <c r="N114" s="91">
        <f t="shared" si="27"/>
        <v>0</v>
      </c>
      <c r="O114" s="92">
        <f t="shared" si="23"/>
        <v>0</v>
      </c>
      <c r="P114" s="86">
        <f t="shared" si="24"/>
        <v>1</v>
      </c>
    </row>
    <row r="115" spans="1:16" x14ac:dyDescent="0.25">
      <c r="A115" s="64" t="s">
        <v>243</v>
      </c>
      <c r="B115" s="64" t="s">
        <v>244</v>
      </c>
      <c r="C115" s="65" t="s">
        <v>91</v>
      </c>
      <c r="D115" s="66">
        <v>22.37</v>
      </c>
      <c r="E115" s="67">
        <v>22.37</v>
      </c>
      <c r="F115" s="67"/>
      <c r="G115" s="69">
        <f t="shared" si="25"/>
        <v>22.37</v>
      </c>
      <c r="H115" s="70">
        <f t="shared" si="26"/>
        <v>0</v>
      </c>
      <c r="I115" s="71">
        <v>13.07</v>
      </c>
      <c r="J115" s="71">
        <f>I115*D115</f>
        <v>292.3759</v>
      </c>
      <c r="K115" s="72">
        <f>E115*I115</f>
        <v>292.3759</v>
      </c>
      <c r="L115" s="72">
        <f>F115*I115</f>
        <v>0</v>
      </c>
      <c r="M115" s="72">
        <f>I115*G115</f>
        <v>292.3759</v>
      </c>
      <c r="N115" s="72">
        <f t="shared" si="27"/>
        <v>0</v>
      </c>
      <c r="O115" s="73">
        <f t="shared" si="23"/>
        <v>0</v>
      </c>
      <c r="P115" s="74">
        <f t="shared" si="24"/>
        <v>1</v>
      </c>
    </row>
    <row r="116" spans="1:16" x14ac:dyDescent="0.25">
      <c r="A116" s="77" t="s">
        <v>245</v>
      </c>
      <c r="B116" s="77" t="s">
        <v>246</v>
      </c>
      <c r="C116" s="78"/>
      <c r="D116" s="79"/>
      <c r="E116" s="80">
        <v>0</v>
      </c>
      <c r="F116" s="121"/>
      <c r="G116" s="88">
        <f t="shared" si="25"/>
        <v>0</v>
      </c>
      <c r="H116" s="89">
        <f t="shared" si="26"/>
        <v>0</v>
      </c>
      <c r="I116" s="90"/>
      <c r="J116" s="91">
        <f>SUM(J117:J118)</f>
        <v>249.5181</v>
      </c>
      <c r="K116" s="91">
        <f>SUM(K117:K118)</f>
        <v>0</v>
      </c>
      <c r="L116" s="91">
        <f>SUM(L117:L118)</f>
        <v>249.5181</v>
      </c>
      <c r="M116" s="91">
        <f>SUM(M117:M118)</f>
        <v>249.5181</v>
      </c>
      <c r="N116" s="91">
        <f t="shared" si="27"/>
        <v>0</v>
      </c>
      <c r="O116" s="92">
        <f t="shared" si="23"/>
        <v>1</v>
      </c>
      <c r="P116" s="86">
        <f t="shared" si="24"/>
        <v>1</v>
      </c>
    </row>
    <row r="117" spans="1:16" x14ac:dyDescent="0.25">
      <c r="A117" s="43" t="s">
        <v>247</v>
      </c>
      <c r="B117" s="43" t="s">
        <v>248</v>
      </c>
      <c r="C117" s="44" t="s">
        <v>81</v>
      </c>
      <c r="D117" s="45">
        <v>60.71</v>
      </c>
      <c r="E117" s="46">
        <v>0</v>
      </c>
      <c r="F117" s="47">
        <v>60.71</v>
      </c>
      <c r="G117" s="48">
        <f t="shared" si="25"/>
        <v>60.71</v>
      </c>
      <c r="H117" s="49">
        <f t="shared" si="26"/>
        <v>0</v>
      </c>
      <c r="I117" s="50">
        <v>2.42</v>
      </c>
      <c r="J117" s="50">
        <f>I117*D117</f>
        <v>146.91819999999998</v>
      </c>
      <c r="K117" s="51">
        <f>E117*I117</f>
        <v>0</v>
      </c>
      <c r="L117" s="51">
        <f>F117*I117</f>
        <v>146.91819999999998</v>
      </c>
      <c r="M117" s="51">
        <f>I117*G117</f>
        <v>146.91819999999998</v>
      </c>
      <c r="N117" s="51">
        <f t="shared" si="27"/>
        <v>0</v>
      </c>
      <c r="O117" s="52">
        <f t="shared" si="23"/>
        <v>1</v>
      </c>
      <c r="P117" s="53">
        <f t="shared" si="24"/>
        <v>1</v>
      </c>
    </row>
    <row r="118" spans="1:16" x14ac:dyDescent="0.25">
      <c r="A118" s="43" t="s">
        <v>249</v>
      </c>
      <c r="B118" s="43" t="s">
        <v>250</v>
      </c>
      <c r="C118" s="44" t="s">
        <v>81</v>
      </c>
      <c r="D118" s="45">
        <v>60.71</v>
      </c>
      <c r="E118" s="46">
        <v>0</v>
      </c>
      <c r="F118" s="122">
        <v>60.71</v>
      </c>
      <c r="G118" s="48">
        <f t="shared" si="25"/>
        <v>60.71</v>
      </c>
      <c r="H118" s="49">
        <f t="shared" si="26"/>
        <v>0</v>
      </c>
      <c r="I118" s="63">
        <v>1.69</v>
      </c>
      <c r="J118" s="50">
        <f>I118*D118</f>
        <v>102.59990000000001</v>
      </c>
      <c r="K118" s="51">
        <f>E118*I118</f>
        <v>0</v>
      </c>
      <c r="L118" s="51">
        <f>F118*I118</f>
        <v>102.59990000000001</v>
      </c>
      <c r="M118" s="51">
        <f>I118*G118</f>
        <v>102.59990000000001</v>
      </c>
      <c r="N118" s="51">
        <f t="shared" si="27"/>
        <v>0</v>
      </c>
      <c r="O118" s="52">
        <f t="shared" si="23"/>
        <v>1</v>
      </c>
      <c r="P118" s="53">
        <f t="shared" si="24"/>
        <v>1</v>
      </c>
    </row>
    <row r="119" spans="1:16" x14ac:dyDescent="0.25">
      <c r="A119" s="20" t="s">
        <v>251</v>
      </c>
      <c r="B119" s="20" t="s">
        <v>252</v>
      </c>
      <c r="C119" s="21"/>
      <c r="D119" s="41"/>
      <c r="E119" s="42">
        <v>0</v>
      </c>
      <c r="F119" s="123"/>
      <c r="G119" s="55">
        <f t="shared" si="25"/>
        <v>0</v>
      </c>
      <c r="H119" s="56">
        <f t="shared" si="26"/>
        <v>0</v>
      </c>
      <c r="I119" s="57"/>
      <c r="J119" s="58">
        <f>SUM(J120:J128)</f>
        <v>26122.080199999997</v>
      </c>
      <c r="K119" s="58">
        <f>SUM(K120:K128)</f>
        <v>26122.080199999997</v>
      </c>
      <c r="L119" s="58">
        <f>SUM(L120:L128)</f>
        <v>0</v>
      </c>
      <c r="M119" s="58">
        <f>SUM(M120:M128)</f>
        <v>26122.080199999997</v>
      </c>
      <c r="N119" s="58">
        <f t="shared" si="27"/>
        <v>0</v>
      </c>
      <c r="O119" s="59">
        <f t="shared" si="23"/>
        <v>0</v>
      </c>
      <c r="P119" s="29">
        <f t="shared" si="24"/>
        <v>1</v>
      </c>
    </row>
    <row r="120" spans="1:16" ht="26.25" x14ac:dyDescent="0.25">
      <c r="A120" s="64" t="s">
        <v>253</v>
      </c>
      <c r="B120" s="64" t="s">
        <v>133</v>
      </c>
      <c r="C120" s="65" t="s">
        <v>91</v>
      </c>
      <c r="D120" s="66">
        <v>12.94</v>
      </c>
      <c r="E120" s="67">
        <v>12.94</v>
      </c>
      <c r="F120" s="124"/>
      <c r="G120" s="69">
        <f t="shared" si="25"/>
        <v>12.94</v>
      </c>
      <c r="H120" s="70">
        <f t="shared" si="26"/>
        <v>0</v>
      </c>
      <c r="I120" s="71">
        <v>37.06</v>
      </c>
      <c r="J120" s="71">
        <f t="shared" ref="J120:J128" si="28">I120*D120</f>
        <v>479.5564</v>
      </c>
      <c r="K120" s="72">
        <f t="shared" ref="K120:K128" si="29">E120*I120</f>
        <v>479.5564</v>
      </c>
      <c r="L120" s="72">
        <f t="shared" ref="L120:L128" si="30">F120*I120</f>
        <v>0</v>
      </c>
      <c r="M120" s="72">
        <f t="shared" ref="M120:M128" si="31">I120*G120</f>
        <v>479.5564</v>
      </c>
      <c r="N120" s="72">
        <f t="shared" si="27"/>
        <v>0</v>
      </c>
      <c r="O120" s="73">
        <f t="shared" si="23"/>
        <v>0</v>
      </c>
      <c r="P120" s="74">
        <f t="shared" si="24"/>
        <v>1</v>
      </c>
    </row>
    <row r="121" spans="1:16" ht="39" x14ac:dyDescent="0.25">
      <c r="A121" s="43" t="s">
        <v>254</v>
      </c>
      <c r="B121" s="43" t="s">
        <v>255</v>
      </c>
      <c r="C121" s="44" t="s">
        <v>91</v>
      </c>
      <c r="D121" s="45">
        <v>15.11</v>
      </c>
      <c r="E121" s="46">
        <v>15.11</v>
      </c>
      <c r="F121" s="125"/>
      <c r="G121" s="48">
        <f t="shared" si="25"/>
        <v>15.11</v>
      </c>
      <c r="H121" s="49">
        <f t="shared" si="26"/>
        <v>0</v>
      </c>
      <c r="I121" s="50">
        <v>473.71</v>
      </c>
      <c r="J121" s="50">
        <f t="shared" si="28"/>
        <v>7157.7580999999991</v>
      </c>
      <c r="K121" s="51">
        <f t="shared" si="29"/>
        <v>7157.7580999999991</v>
      </c>
      <c r="L121" s="51">
        <f t="shared" si="30"/>
        <v>0</v>
      </c>
      <c r="M121" s="51">
        <f t="shared" si="31"/>
        <v>7157.7580999999991</v>
      </c>
      <c r="N121" s="51">
        <f t="shared" si="27"/>
        <v>0</v>
      </c>
      <c r="O121" s="52">
        <f t="shared" si="23"/>
        <v>0</v>
      </c>
      <c r="P121" s="53">
        <f t="shared" si="24"/>
        <v>1</v>
      </c>
    </row>
    <row r="122" spans="1:16" ht="39" x14ac:dyDescent="0.25">
      <c r="A122" s="64" t="s">
        <v>256</v>
      </c>
      <c r="B122" s="64" t="s">
        <v>257</v>
      </c>
      <c r="C122" s="65" t="s">
        <v>45</v>
      </c>
      <c r="D122" s="66">
        <v>26.7</v>
      </c>
      <c r="E122" s="67">
        <v>26.7</v>
      </c>
      <c r="F122" s="68"/>
      <c r="G122" s="69">
        <f t="shared" si="25"/>
        <v>26.7</v>
      </c>
      <c r="H122" s="70">
        <f t="shared" si="26"/>
        <v>0</v>
      </c>
      <c r="I122" s="71">
        <v>90.5</v>
      </c>
      <c r="J122" s="71">
        <f t="shared" si="28"/>
        <v>2416.35</v>
      </c>
      <c r="K122" s="72">
        <f t="shared" si="29"/>
        <v>2416.35</v>
      </c>
      <c r="L122" s="72">
        <f t="shared" si="30"/>
        <v>0</v>
      </c>
      <c r="M122" s="72">
        <f t="shared" si="31"/>
        <v>2416.35</v>
      </c>
      <c r="N122" s="72">
        <f t="shared" si="27"/>
        <v>0</v>
      </c>
      <c r="O122" s="73">
        <f t="shared" si="23"/>
        <v>0</v>
      </c>
      <c r="P122" s="74">
        <f t="shared" si="24"/>
        <v>1</v>
      </c>
    </row>
    <row r="123" spans="1:16" ht="26.25" x14ac:dyDescent="0.25">
      <c r="A123" s="64" t="s">
        <v>258</v>
      </c>
      <c r="B123" s="64" t="s">
        <v>259</v>
      </c>
      <c r="C123" s="65" t="s">
        <v>45</v>
      </c>
      <c r="D123" s="66">
        <v>60.18</v>
      </c>
      <c r="E123" s="67">
        <v>60.18</v>
      </c>
      <c r="F123" s="68"/>
      <c r="G123" s="69">
        <f t="shared" si="25"/>
        <v>60.18</v>
      </c>
      <c r="H123" s="70">
        <f t="shared" si="26"/>
        <v>0</v>
      </c>
      <c r="I123" s="71">
        <v>4.9000000000000004</v>
      </c>
      <c r="J123" s="71">
        <f t="shared" si="28"/>
        <v>294.88200000000001</v>
      </c>
      <c r="K123" s="72">
        <f t="shared" si="29"/>
        <v>294.88200000000001</v>
      </c>
      <c r="L123" s="72">
        <f t="shared" si="30"/>
        <v>0</v>
      </c>
      <c r="M123" s="72">
        <f t="shared" si="31"/>
        <v>294.88200000000001</v>
      </c>
      <c r="N123" s="72">
        <f t="shared" si="27"/>
        <v>0</v>
      </c>
      <c r="O123" s="73">
        <f t="shared" si="23"/>
        <v>0</v>
      </c>
      <c r="P123" s="74">
        <f t="shared" si="24"/>
        <v>1</v>
      </c>
    </row>
    <row r="124" spans="1:16" ht="26.25" x14ac:dyDescent="0.25">
      <c r="A124" s="64" t="s">
        <v>260</v>
      </c>
      <c r="B124" s="64" t="s">
        <v>261</v>
      </c>
      <c r="C124" s="65" t="s">
        <v>45</v>
      </c>
      <c r="D124" s="66">
        <v>65.64</v>
      </c>
      <c r="E124" s="67">
        <v>65.64</v>
      </c>
      <c r="F124" s="68"/>
      <c r="G124" s="69">
        <f t="shared" si="25"/>
        <v>65.64</v>
      </c>
      <c r="H124" s="70">
        <f t="shared" si="26"/>
        <v>0</v>
      </c>
      <c r="I124" s="71">
        <v>32.4</v>
      </c>
      <c r="J124" s="71">
        <f t="shared" si="28"/>
        <v>2126.7359999999999</v>
      </c>
      <c r="K124" s="72">
        <f t="shared" si="29"/>
        <v>2126.7359999999999</v>
      </c>
      <c r="L124" s="72">
        <f t="shared" si="30"/>
        <v>0</v>
      </c>
      <c r="M124" s="72">
        <f t="shared" si="31"/>
        <v>2126.7359999999999</v>
      </c>
      <c r="N124" s="72">
        <f t="shared" si="27"/>
        <v>0</v>
      </c>
      <c r="O124" s="73">
        <f t="shared" si="23"/>
        <v>0</v>
      </c>
      <c r="P124" s="74">
        <f t="shared" si="24"/>
        <v>1</v>
      </c>
    </row>
    <row r="125" spans="1:16" ht="39" x14ac:dyDescent="0.25">
      <c r="A125" s="64" t="s">
        <v>262</v>
      </c>
      <c r="B125" s="64" t="s">
        <v>263</v>
      </c>
      <c r="C125" s="65" t="s">
        <v>81</v>
      </c>
      <c r="D125" s="66">
        <v>48</v>
      </c>
      <c r="E125" s="67">
        <v>48</v>
      </c>
      <c r="F125" s="68"/>
      <c r="G125" s="69">
        <f t="shared" si="25"/>
        <v>48</v>
      </c>
      <c r="H125" s="70">
        <f t="shared" si="26"/>
        <v>0</v>
      </c>
      <c r="I125" s="71">
        <v>150.26</v>
      </c>
      <c r="J125" s="71">
        <f t="shared" si="28"/>
        <v>7212.48</v>
      </c>
      <c r="K125" s="72">
        <f t="shared" si="29"/>
        <v>7212.48</v>
      </c>
      <c r="L125" s="72">
        <f t="shared" si="30"/>
        <v>0</v>
      </c>
      <c r="M125" s="72">
        <f t="shared" si="31"/>
        <v>7212.48</v>
      </c>
      <c r="N125" s="72">
        <f t="shared" si="27"/>
        <v>0</v>
      </c>
      <c r="O125" s="73">
        <f t="shared" si="23"/>
        <v>0</v>
      </c>
      <c r="P125" s="74">
        <f t="shared" si="24"/>
        <v>1</v>
      </c>
    </row>
    <row r="126" spans="1:16" ht="26.25" x14ac:dyDescent="0.25">
      <c r="A126" s="64" t="s">
        <v>264</v>
      </c>
      <c r="B126" s="64" t="s">
        <v>265</v>
      </c>
      <c r="C126" s="65" t="s">
        <v>45</v>
      </c>
      <c r="D126" s="66">
        <v>21.69</v>
      </c>
      <c r="E126" s="67">
        <v>21.69</v>
      </c>
      <c r="F126" s="68"/>
      <c r="G126" s="69">
        <f t="shared" si="25"/>
        <v>21.69</v>
      </c>
      <c r="H126" s="70">
        <f t="shared" si="26"/>
        <v>0</v>
      </c>
      <c r="I126" s="71">
        <v>24.65</v>
      </c>
      <c r="J126" s="71">
        <f t="shared" si="28"/>
        <v>534.6585</v>
      </c>
      <c r="K126" s="72">
        <f t="shared" si="29"/>
        <v>534.6585</v>
      </c>
      <c r="L126" s="72">
        <f t="shared" si="30"/>
        <v>0</v>
      </c>
      <c r="M126" s="72">
        <f t="shared" si="31"/>
        <v>534.6585</v>
      </c>
      <c r="N126" s="72">
        <f t="shared" si="27"/>
        <v>0</v>
      </c>
      <c r="O126" s="73">
        <f t="shared" si="23"/>
        <v>0</v>
      </c>
      <c r="P126" s="74">
        <f t="shared" si="24"/>
        <v>1</v>
      </c>
    </row>
    <row r="127" spans="1:16" ht="39" x14ac:dyDescent="0.25">
      <c r="A127" s="64" t="s">
        <v>266</v>
      </c>
      <c r="B127" s="64" t="s">
        <v>267</v>
      </c>
      <c r="C127" s="65" t="s">
        <v>45</v>
      </c>
      <c r="D127" s="66">
        <v>92.99</v>
      </c>
      <c r="E127" s="67">
        <v>92.99</v>
      </c>
      <c r="F127" s="68"/>
      <c r="G127" s="69">
        <f t="shared" si="25"/>
        <v>92.99</v>
      </c>
      <c r="H127" s="70">
        <f t="shared" si="26"/>
        <v>0</v>
      </c>
      <c r="I127" s="71">
        <v>51.84</v>
      </c>
      <c r="J127" s="71">
        <f t="shared" si="28"/>
        <v>4820.6016</v>
      </c>
      <c r="K127" s="72">
        <f t="shared" si="29"/>
        <v>4820.6016</v>
      </c>
      <c r="L127" s="72">
        <f t="shared" si="30"/>
        <v>0</v>
      </c>
      <c r="M127" s="72">
        <f t="shared" si="31"/>
        <v>4820.6016</v>
      </c>
      <c r="N127" s="72">
        <f t="shared" si="27"/>
        <v>0</v>
      </c>
      <c r="O127" s="73">
        <f t="shared" si="23"/>
        <v>0</v>
      </c>
      <c r="P127" s="74">
        <f t="shared" si="24"/>
        <v>1</v>
      </c>
    </row>
    <row r="128" spans="1:16" ht="26.25" x14ac:dyDescent="0.25">
      <c r="A128" s="43" t="s">
        <v>268</v>
      </c>
      <c r="B128" s="43" t="s">
        <v>269</v>
      </c>
      <c r="C128" s="44" t="s">
        <v>45</v>
      </c>
      <c r="D128" s="45">
        <v>135.56</v>
      </c>
      <c r="E128" s="46">
        <v>135.56</v>
      </c>
      <c r="F128" s="47"/>
      <c r="G128" s="48">
        <f t="shared" si="25"/>
        <v>135.56</v>
      </c>
      <c r="H128" s="49">
        <f t="shared" si="26"/>
        <v>0</v>
      </c>
      <c r="I128" s="50">
        <v>7.96</v>
      </c>
      <c r="J128" s="50">
        <f t="shared" si="28"/>
        <v>1079.0576000000001</v>
      </c>
      <c r="K128" s="51">
        <f t="shared" si="29"/>
        <v>1079.0576000000001</v>
      </c>
      <c r="L128" s="51">
        <f t="shared" si="30"/>
        <v>0</v>
      </c>
      <c r="M128" s="51">
        <f t="shared" si="31"/>
        <v>1079.0576000000001</v>
      </c>
      <c r="N128" s="51">
        <f t="shared" si="27"/>
        <v>0</v>
      </c>
      <c r="O128" s="52">
        <f t="shared" si="23"/>
        <v>0</v>
      </c>
      <c r="P128" s="53">
        <f t="shared" si="24"/>
        <v>1</v>
      </c>
    </row>
    <row r="129" spans="1:16" x14ac:dyDescent="0.25">
      <c r="A129" s="20" t="s">
        <v>270</v>
      </c>
      <c r="B129" s="20" t="s">
        <v>271</v>
      </c>
      <c r="C129" s="21"/>
      <c r="D129" s="41"/>
      <c r="E129" s="42">
        <v>0</v>
      </c>
      <c r="F129" s="123"/>
      <c r="G129" s="55">
        <f t="shared" si="25"/>
        <v>0</v>
      </c>
      <c r="H129" s="56">
        <f t="shared" si="26"/>
        <v>0</v>
      </c>
      <c r="I129" s="57"/>
      <c r="J129" s="58">
        <f>SUM(J130:J133)</f>
        <v>11693.1726</v>
      </c>
      <c r="K129" s="58">
        <f>SUM(K130:K133)</f>
        <v>7914.6226000000006</v>
      </c>
      <c r="L129" s="58">
        <f>SUM(L130:L133)</f>
        <v>0</v>
      </c>
      <c r="M129" s="58">
        <f>SUM(M130:M133)</f>
        <v>7914.6226000000006</v>
      </c>
      <c r="N129" s="58">
        <f t="shared" si="27"/>
        <v>3778.5499999999993</v>
      </c>
      <c r="O129" s="59">
        <f t="shared" si="23"/>
        <v>0</v>
      </c>
      <c r="P129" s="29">
        <f t="shared" si="24"/>
        <v>0.67685844301998932</v>
      </c>
    </row>
    <row r="130" spans="1:16" x14ac:dyDescent="0.25">
      <c r="A130" s="43" t="s">
        <v>272</v>
      </c>
      <c r="B130" s="43" t="s">
        <v>273</v>
      </c>
      <c r="C130" s="44" t="s">
        <v>28</v>
      </c>
      <c r="D130" s="45">
        <v>1</v>
      </c>
      <c r="E130" s="46">
        <v>1</v>
      </c>
      <c r="F130" s="47"/>
      <c r="G130" s="48">
        <f t="shared" si="25"/>
        <v>1</v>
      </c>
      <c r="H130" s="49">
        <f t="shared" si="26"/>
        <v>0</v>
      </c>
      <c r="I130" s="50">
        <v>4231.75</v>
      </c>
      <c r="J130" s="50">
        <f>I130*D130</f>
        <v>4231.75</v>
      </c>
      <c r="K130" s="51">
        <f>E130*I130</f>
        <v>4231.75</v>
      </c>
      <c r="L130" s="51">
        <f>F130*I130</f>
        <v>0</v>
      </c>
      <c r="M130" s="51">
        <f>I130*G130</f>
        <v>4231.75</v>
      </c>
      <c r="N130" s="51">
        <f t="shared" si="27"/>
        <v>0</v>
      </c>
      <c r="O130" s="52">
        <f t="shared" si="23"/>
        <v>0</v>
      </c>
      <c r="P130" s="53">
        <f t="shared" si="24"/>
        <v>1</v>
      </c>
    </row>
    <row r="131" spans="1:16" ht="39" x14ac:dyDescent="0.25">
      <c r="A131" s="43" t="s">
        <v>274</v>
      </c>
      <c r="B131" s="43" t="s">
        <v>275</v>
      </c>
      <c r="C131" s="44" t="s">
        <v>28</v>
      </c>
      <c r="D131" s="45">
        <v>2</v>
      </c>
      <c r="E131" s="46">
        <v>0</v>
      </c>
      <c r="F131" s="62"/>
      <c r="G131" s="48">
        <f t="shared" si="25"/>
        <v>0</v>
      </c>
      <c r="H131" s="49">
        <f t="shared" si="26"/>
        <v>2</v>
      </c>
      <c r="I131" s="71">
        <v>465.12</v>
      </c>
      <c r="J131" s="50">
        <f>I131*D131</f>
        <v>930.24</v>
      </c>
      <c r="K131" s="51">
        <f>E131*I131</f>
        <v>0</v>
      </c>
      <c r="L131" s="51">
        <f>F131*I131</f>
        <v>0</v>
      </c>
      <c r="M131" s="51">
        <f>I131*G131</f>
        <v>0</v>
      </c>
      <c r="N131" s="51">
        <f t="shared" si="27"/>
        <v>930.24</v>
      </c>
      <c r="O131" s="52">
        <f t="shared" si="23"/>
        <v>0</v>
      </c>
      <c r="P131" s="53">
        <f t="shared" si="24"/>
        <v>0</v>
      </c>
    </row>
    <row r="132" spans="1:16" ht="39" x14ac:dyDescent="0.25">
      <c r="A132" s="64" t="s">
        <v>276</v>
      </c>
      <c r="B132" s="64" t="s">
        <v>263</v>
      </c>
      <c r="C132" s="65" t="s">
        <v>81</v>
      </c>
      <c r="D132" s="66">
        <v>24.51</v>
      </c>
      <c r="E132" s="67">
        <v>24.51</v>
      </c>
      <c r="F132" s="68"/>
      <c r="G132" s="69">
        <f t="shared" si="25"/>
        <v>24.51</v>
      </c>
      <c r="H132" s="70">
        <f t="shared" si="26"/>
        <v>0</v>
      </c>
      <c r="I132" s="71">
        <v>150.26</v>
      </c>
      <c r="J132" s="71">
        <f>I132*D132</f>
        <v>3682.8726000000001</v>
      </c>
      <c r="K132" s="72">
        <f>E132*I132</f>
        <v>3682.8726000000001</v>
      </c>
      <c r="L132" s="72">
        <f>F132*I132</f>
        <v>0</v>
      </c>
      <c r="M132" s="72">
        <f>I132*G132</f>
        <v>3682.8726000000001</v>
      </c>
      <c r="N132" s="72">
        <f t="shared" si="27"/>
        <v>0</v>
      </c>
      <c r="O132" s="73">
        <f t="shared" si="23"/>
        <v>0</v>
      </c>
      <c r="P132" s="74">
        <f t="shared" si="24"/>
        <v>1</v>
      </c>
    </row>
    <row r="133" spans="1:16" ht="39" x14ac:dyDescent="0.25">
      <c r="A133" s="43" t="s">
        <v>277</v>
      </c>
      <c r="B133" s="43" t="s">
        <v>278</v>
      </c>
      <c r="C133" s="44" t="s">
        <v>28</v>
      </c>
      <c r="D133" s="45">
        <v>1</v>
      </c>
      <c r="E133" s="46">
        <v>0</v>
      </c>
      <c r="F133" s="125"/>
      <c r="G133" s="48">
        <f t="shared" si="25"/>
        <v>0</v>
      </c>
      <c r="H133" s="49">
        <f t="shared" si="26"/>
        <v>1</v>
      </c>
      <c r="I133" s="50">
        <v>2848.31</v>
      </c>
      <c r="J133" s="50">
        <f>I133*D133</f>
        <v>2848.31</v>
      </c>
      <c r="K133" s="51">
        <f>E133*I133</f>
        <v>0</v>
      </c>
      <c r="L133" s="51">
        <f>F133*I133</f>
        <v>0</v>
      </c>
      <c r="M133" s="51">
        <f>I133*G133</f>
        <v>0</v>
      </c>
      <c r="N133" s="51">
        <f t="shared" si="27"/>
        <v>2848.31</v>
      </c>
      <c r="O133" s="52">
        <f t="shared" si="23"/>
        <v>0</v>
      </c>
      <c r="P133" s="53">
        <f t="shared" si="24"/>
        <v>0</v>
      </c>
    </row>
    <row r="134" spans="1:16" x14ac:dyDescent="0.25">
      <c r="A134" s="10">
        <v>3</v>
      </c>
      <c r="B134" s="10" t="s">
        <v>279</v>
      </c>
      <c r="C134" s="11"/>
      <c r="D134" s="95"/>
      <c r="E134" s="96">
        <v>0</v>
      </c>
      <c r="F134" s="126"/>
      <c r="G134" s="98">
        <f t="shared" si="25"/>
        <v>0</v>
      </c>
      <c r="H134" s="99">
        <f t="shared" si="26"/>
        <v>0</v>
      </c>
      <c r="I134" s="100"/>
      <c r="J134" s="101">
        <f>SUM(J135+J140+J195+J232+J238+J250+J265+J293+J321+J379+J394+J404+J420+J428+J450++J468+J491)</f>
        <v>2297032.2730999994</v>
      </c>
      <c r="K134" s="101">
        <f>SUM(K135+K140+K195+K232+K238+K250+K265+K293+K321+K379+K394+K404+K420+K428+K450++K468+K491)</f>
        <v>1956351.74985</v>
      </c>
      <c r="L134" s="101">
        <f>SUM(L135+L140+L195+L232+L238+L250+L265+L293+L321+L379+L394+L404+L420+L428+L450++L468+L491)</f>
        <v>16287.022199999999</v>
      </c>
      <c r="M134" s="101">
        <f>SUM(M135+M140+M195+M232+M238+M250+M265+M293+M321+M379+M394+M404+M420+M428+M450++M468+M491)</f>
        <v>1972638.77205</v>
      </c>
      <c r="N134" s="101">
        <f t="shared" si="27"/>
        <v>324393.50104999938</v>
      </c>
      <c r="O134" s="102">
        <f t="shared" si="23"/>
        <v>7.0904629380847007E-3</v>
      </c>
      <c r="P134" s="19">
        <f t="shared" si="24"/>
        <v>0.85877712522854177</v>
      </c>
    </row>
    <row r="135" spans="1:16" x14ac:dyDescent="0.25">
      <c r="A135" s="20" t="s">
        <v>280</v>
      </c>
      <c r="B135" s="20" t="s">
        <v>281</v>
      </c>
      <c r="C135" s="21"/>
      <c r="D135" s="41"/>
      <c r="E135" s="42">
        <v>0</v>
      </c>
      <c r="F135" s="123"/>
      <c r="G135" s="55">
        <f t="shared" si="25"/>
        <v>0</v>
      </c>
      <c r="H135" s="56">
        <f t="shared" si="26"/>
        <v>0</v>
      </c>
      <c r="I135" s="57"/>
      <c r="J135" s="58">
        <f>SUM(J136:J139)</f>
        <v>15862.264999999999</v>
      </c>
      <c r="K135" s="58">
        <f>SUM(K136:K139)</f>
        <v>15862.264999999999</v>
      </c>
      <c r="L135" s="58">
        <f>SUM(L136:L139)</f>
        <v>0</v>
      </c>
      <c r="M135" s="58">
        <f>SUM(M136:M139)</f>
        <v>15862.264999999999</v>
      </c>
      <c r="N135" s="58">
        <f t="shared" si="27"/>
        <v>0</v>
      </c>
      <c r="O135" s="59">
        <f t="shared" ref="O135:O186" si="32">L135/J135</f>
        <v>0</v>
      </c>
      <c r="P135" s="29">
        <f t="shared" ref="P135:P186" si="33">M135/J135</f>
        <v>1</v>
      </c>
    </row>
    <row r="136" spans="1:16" ht="26.25" x14ac:dyDescent="0.25">
      <c r="A136" s="43" t="s">
        <v>282</v>
      </c>
      <c r="B136" s="43" t="s">
        <v>283</v>
      </c>
      <c r="C136" s="44" t="s">
        <v>45</v>
      </c>
      <c r="D136" s="45">
        <v>1800.47</v>
      </c>
      <c r="E136" s="46">
        <v>1800.47</v>
      </c>
      <c r="F136" s="125"/>
      <c r="G136" s="48">
        <f t="shared" si="25"/>
        <v>1800.47</v>
      </c>
      <c r="H136" s="49">
        <f t="shared" si="26"/>
        <v>0</v>
      </c>
      <c r="I136" s="50">
        <v>6.33</v>
      </c>
      <c r="J136" s="50">
        <f>I136*D136</f>
        <v>11396.9751</v>
      </c>
      <c r="K136" s="51">
        <f>E136*I136</f>
        <v>11396.9751</v>
      </c>
      <c r="L136" s="51">
        <f>F136*I136</f>
        <v>0</v>
      </c>
      <c r="M136" s="51">
        <f>I136*G136</f>
        <v>11396.9751</v>
      </c>
      <c r="N136" s="51">
        <f t="shared" si="27"/>
        <v>0</v>
      </c>
      <c r="O136" s="52">
        <f t="shared" si="32"/>
        <v>0</v>
      </c>
      <c r="P136" s="53">
        <f t="shared" si="33"/>
        <v>1</v>
      </c>
    </row>
    <row r="137" spans="1:16" ht="39" x14ac:dyDescent="0.25">
      <c r="A137" s="43" t="s">
        <v>284</v>
      </c>
      <c r="B137" s="43" t="s">
        <v>285</v>
      </c>
      <c r="C137" s="44" t="s">
        <v>45</v>
      </c>
      <c r="D137" s="45">
        <v>3202.97</v>
      </c>
      <c r="E137" s="46">
        <v>3202.97</v>
      </c>
      <c r="F137" s="125"/>
      <c r="G137" s="48">
        <f t="shared" si="25"/>
        <v>3202.97</v>
      </c>
      <c r="H137" s="49">
        <f t="shared" si="26"/>
        <v>0</v>
      </c>
      <c r="I137" s="50">
        <v>0.3</v>
      </c>
      <c r="J137" s="50">
        <f>I137*D137</f>
        <v>960.89099999999985</v>
      </c>
      <c r="K137" s="51">
        <f>E137*I137</f>
        <v>960.89099999999985</v>
      </c>
      <c r="L137" s="51">
        <f>F137*I137</f>
        <v>0</v>
      </c>
      <c r="M137" s="51">
        <f>I137*G137</f>
        <v>960.89099999999985</v>
      </c>
      <c r="N137" s="51">
        <f t="shared" si="27"/>
        <v>0</v>
      </c>
      <c r="O137" s="52">
        <f t="shared" si="32"/>
        <v>0</v>
      </c>
      <c r="P137" s="53">
        <f t="shared" si="33"/>
        <v>1</v>
      </c>
    </row>
    <row r="138" spans="1:16" x14ac:dyDescent="0.25">
      <c r="A138" s="43" t="s">
        <v>286</v>
      </c>
      <c r="B138" s="43" t="s">
        <v>232</v>
      </c>
      <c r="C138" s="44" t="s">
        <v>91</v>
      </c>
      <c r="D138" s="45">
        <v>208.19</v>
      </c>
      <c r="E138" s="46">
        <v>208.19</v>
      </c>
      <c r="F138" s="125"/>
      <c r="G138" s="48">
        <f t="shared" si="25"/>
        <v>208.19</v>
      </c>
      <c r="H138" s="49">
        <f t="shared" si="26"/>
        <v>0</v>
      </c>
      <c r="I138" s="50">
        <v>1.06</v>
      </c>
      <c r="J138" s="50">
        <f>I138*D138</f>
        <v>220.6814</v>
      </c>
      <c r="K138" s="51">
        <f>E138*I138</f>
        <v>220.6814</v>
      </c>
      <c r="L138" s="51">
        <f>F138*I138</f>
        <v>0</v>
      </c>
      <c r="M138" s="51">
        <f>I138*G138</f>
        <v>220.6814</v>
      </c>
      <c r="N138" s="51">
        <f t="shared" si="27"/>
        <v>0</v>
      </c>
      <c r="O138" s="52">
        <f t="shared" si="32"/>
        <v>0</v>
      </c>
      <c r="P138" s="53">
        <f t="shared" si="33"/>
        <v>1</v>
      </c>
    </row>
    <row r="139" spans="1:16" ht="26.25" x14ac:dyDescent="0.25">
      <c r="A139" s="43" t="s">
        <v>287</v>
      </c>
      <c r="B139" s="43" t="s">
        <v>68</v>
      </c>
      <c r="C139" s="44" t="s">
        <v>69</v>
      </c>
      <c r="D139" s="45">
        <v>5212.25</v>
      </c>
      <c r="E139" s="46">
        <v>5212.25</v>
      </c>
      <c r="F139" s="125"/>
      <c r="G139" s="48">
        <f t="shared" si="25"/>
        <v>5212.25</v>
      </c>
      <c r="H139" s="49">
        <f t="shared" si="26"/>
        <v>0</v>
      </c>
      <c r="I139" s="50">
        <v>0.63</v>
      </c>
      <c r="J139" s="50">
        <f>I139*D139</f>
        <v>3283.7175000000002</v>
      </c>
      <c r="K139" s="51">
        <f>E139*I139</f>
        <v>3283.7175000000002</v>
      </c>
      <c r="L139" s="51">
        <f>F139*I139</f>
        <v>0</v>
      </c>
      <c r="M139" s="51">
        <f>I139*G139</f>
        <v>3283.7175000000002</v>
      </c>
      <c r="N139" s="51">
        <f t="shared" si="27"/>
        <v>0</v>
      </c>
      <c r="O139" s="52">
        <f t="shared" si="32"/>
        <v>0</v>
      </c>
      <c r="P139" s="53">
        <f t="shared" si="33"/>
        <v>1</v>
      </c>
    </row>
    <row r="140" spans="1:16" x14ac:dyDescent="0.25">
      <c r="A140" s="20" t="s">
        <v>288</v>
      </c>
      <c r="B140" s="20" t="s">
        <v>289</v>
      </c>
      <c r="C140" s="21"/>
      <c r="D140" s="41"/>
      <c r="E140" s="42">
        <v>0</v>
      </c>
      <c r="F140" s="123"/>
      <c r="G140" s="55">
        <f t="shared" si="25"/>
        <v>0</v>
      </c>
      <c r="H140" s="56">
        <f t="shared" si="26"/>
        <v>0</v>
      </c>
      <c r="I140" s="57"/>
      <c r="J140" s="58">
        <f>SUM(J141+J144+J152+J161+J168+J175+J179+J187)</f>
        <v>329676.41929999995</v>
      </c>
      <c r="K140" s="58">
        <f>SUM(K141+K144+K152+K161+K168+K175+K179+K187)</f>
        <v>266710.35629999998</v>
      </c>
      <c r="L140" s="58">
        <f>SUM(L141+L144+L152+L161+L168+L175+L179+L187)</f>
        <v>0</v>
      </c>
      <c r="M140" s="58">
        <f>SUM(M141+M144+M152+M161+M168+M175+M179+M187)</f>
        <v>266710.35629999998</v>
      </c>
      <c r="N140" s="58">
        <f t="shared" si="27"/>
        <v>62966.062999999966</v>
      </c>
      <c r="O140" s="59">
        <f t="shared" si="32"/>
        <v>0</v>
      </c>
      <c r="P140" s="29">
        <f t="shared" si="33"/>
        <v>0.80900647024225925</v>
      </c>
    </row>
    <row r="141" spans="1:16" x14ac:dyDescent="0.25">
      <c r="A141" s="77" t="s">
        <v>290</v>
      </c>
      <c r="B141" s="77" t="s">
        <v>291</v>
      </c>
      <c r="C141" s="78"/>
      <c r="D141" s="79"/>
      <c r="E141" s="80">
        <v>0</v>
      </c>
      <c r="F141" s="121"/>
      <c r="G141" s="88">
        <f>E141+F141</f>
        <v>0</v>
      </c>
      <c r="H141" s="89">
        <f>D141-G141</f>
        <v>0</v>
      </c>
      <c r="I141" s="90"/>
      <c r="J141" s="91">
        <f>SUM(J142:J143)</f>
        <v>59924.880000000005</v>
      </c>
      <c r="K141" s="91">
        <f>SUM(K142:K143)</f>
        <v>29520</v>
      </c>
      <c r="L141" s="91">
        <f>SUM(L142:L143)</f>
        <v>0</v>
      </c>
      <c r="M141" s="91">
        <f>SUM(M142:M143)</f>
        <v>29520</v>
      </c>
      <c r="N141" s="91">
        <f t="shared" si="27"/>
        <v>30404.880000000005</v>
      </c>
      <c r="O141" s="92">
        <f t="shared" si="32"/>
        <v>0</v>
      </c>
      <c r="P141" s="86">
        <f t="shared" si="33"/>
        <v>0.49261675617873574</v>
      </c>
    </row>
    <row r="142" spans="1:16" ht="51.75" x14ac:dyDescent="0.25">
      <c r="A142" s="43" t="s">
        <v>292</v>
      </c>
      <c r="B142" s="43" t="s">
        <v>293</v>
      </c>
      <c r="C142" s="44" t="s">
        <v>28</v>
      </c>
      <c r="D142" s="45">
        <v>36</v>
      </c>
      <c r="E142" s="46">
        <v>0</v>
      </c>
      <c r="F142" s="125"/>
      <c r="G142" s="48">
        <f>E142+F142</f>
        <v>0</v>
      </c>
      <c r="H142" s="49">
        <f>D142-G142</f>
        <v>36</v>
      </c>
      <c r="I142" s="50">
        <v>844.58</v>
      </c>
      <c r="J142" s="50">
        <f>I142*D142</f>
        <v>30404.880000000001</v>
      </c>
      <c r="K142" s="51">
        <f>E142*I142</f>
        <v>0</v>
      </c>
      <c r="L142" s="51">
        <f>F142*I142</f>
        <v>0</v>
      </c>
      <c r="M142" s="51">
        <f>I142*G142</f>
        <v>0</v>
      </c>
      <c r="N142" s="51">
        <f t="shared" si="27"/>
        <v>30404.880000000001</v>
      </c>
      <c r="O142" s="52">
        <f t="shared" si="32"/>
        <v>0</v>
      </c>
      <c r="P142" s="53">
        <f t="shared" si="33"/>
        <v>0</v>
      </c>
    </row>
    <row r="143" spans="1:16" ht="51.75" x14ac:dyDescent="0.25">
      <c r="A143" s="43" t="s">
        <v>294</v>
      </c>
      <c r="B143" s="43" t="s">
        <v>293</v>
      </c>
      <c r="C143" s="44" t="s">
        <v>28</v>
      </c>
      <c r="D143" s="45">
        <v>1</v>
      </c>
      <c r="E143" s="46">
        <v>1</v>
      </c>
      <c r="F143" s="125"/>
      <c r="G143" s="48">
        <f>E143+F143</f>
        <v>1</v>
      </c>
      <c r="H143" s="49">
        <f>D143-G143</f>
        <v>0</v>
      </c>
      <c r="I143" s="50">
        <v>29520</v>
      </c>
      <c r="J143" s="50">
        <f>I143*D143</f>
        <v>29520</v>
      </c>
      <c r="K143" s="51">
        <f>E143*I143</f>
        <v>29520</v>
      </c>
      <c r="L143" s="51">
        <f>F143*I143</f>
        <v>0</v>
      </c>
      <c r="M143" s="51">
        <f>I143*G143</f>
        <v>29520</v>
      </c>
      <c r="N143" s="51">
        <f t="shared" si="27"/>
        <v>0</v>
      </c>
      <c r="O143" s="52">
        <f t="shared" si="32"/>
        <v>0</v>
      </c>
      <c r="P143" s="53">
        <f t="shared" si="33"/>
        <v>1</v>
      </c>
    </row>
    <row r="144" spans="1:16" x14ac:dyDescent="0.25">
      <c r="A144" s="77" t="s">
        <v>295</v>
      </c>
      <c r="B144" s="77" t="s">
        <v>296</v>
      </c>
      <c r="C144" s="78"/>
      <c r="D144" s="79"/>
      <c r="E144" s="80">
        <v>0</v>
      </c>
      <c r="F144" s="81"/>
      <c r="G144" s="81"/>
      <c r="H144" s="82"/>
      <c r="I144" s="83"/>
      <c r="J144" s="84">
        <f>SUM(J145:J151)</f>
        <v>28918.595300000004</v>
      </c>
      <c r="K144" s="84">
        <f>SUM(K145:K151)</f>
        <v>28918.595300000001</v>
      </c>
      <c r="L144" s="84">
        <f>SUM(L145:L151)</f>
        <v>0</v>
      </c>
      <c r="M144" s="84">
        <f>SUM(M145:M151)</f>
        <v>28918.595300000001</v>
      </c>
      <c r="N144" s="84">
        <f>SUM(N145:N150)</f>
        <v>0</v>
      </c>
      <c r="O144" s="85">
        <f t="shared" si="32"/>
        <v>0</v>
      </c>
      <c r="P144" s="86">
        <f t="shared" si="33"/>
        <v>0.99999999999999989</v>
      </c>
    </row>
    <row r="145" spans="1:16" ht="26.25" x14ac:dyDescent="0.25">
      <c r="A145" s="43" t="s">
        <v>297</v>
      </c>
      <c r="B145" s="43" t="s">
        <v>133</v>
      </c>
      <c r="C145" s="44" t="s">
        <v>91</v>
      </c>
      <c r="D145" s="45">
        <v>86.02</v>
      </c>
      <c r="E145" s="46">
        <v>86.02</v>
      </c>
      <c r="F145" s="125"/>
      <c r="G145" s="48">
        <f t="shared" ref="G145:G208" si="34">E145+F145</f>
        <v>86.02</v>
      </c>
      <c r="H145" s="49">
        <f t="shared" ref="H145:H208" si="35">D145-G145</f>
        <v>0</v>
      </c>
      <c r="I145" s="50">
        <v>37.06</v>
      </c>
      <c r="J145" s="50">
        <f t="shared" ref="J145:J151" si="36">I145*D145</f>
        <v>3187.9012000000002</v>
      </c>
      <c r="K145" s="51">
        <f t="shared" ref="K145:K151" si="37">E145*I145</f>
        <v>3187.9012000000002</v>
      </c>
      <c r="L145" s="51">
        <f t="shared" ref="L145:L151" si="38">F145*I145</f>
        <v>0</v>
      </c>
      <c r="M145" s="51">
        <f t="shared" ref="M145:M151" si="39">I145*G145</f>
        <v>3187.9012000000002</v>
      </c>
      <c r="N145" s="51">
        <f t="shared" ref="N145:N160" si="40">J145-M145</f>
        <v>0</v>
      </c>
      <c r="O145" s="52">
        <f t="shared" si="32"/>
        <v>0</v>
      </c>
      <c r="P145" s="53">
        <f t="shared" si="33"/>
        <v>1</v>
      </c>
    </row>
    <row r="146" spans="1:16" ht="39" x14ac:dyDescent="0.25">
      <c r="A146" s="43" t="s">
        <v>298</v>
      </c>
      <c r="B146" s="43" t="s">
        <v>299</v>
      </c>
      <c r="C146" s="44" t="s">
        <v>91</v>
      </c>
      <c r="D146" s="45">
        <v>74.680000000000007</v>
      </c>
      <c r="E146" s="46">
        <v>74.680000000000007</v>
      </c>
      <c r="F146" s="125"/>
      <c r="G146" s="48">
        <f t="shared" si="34"/>
        <v>74.680000000000007</v>
      </c>
      <c r="H146" s="49">
        <f t="shared" si="35"/>
        <v>0</v>
      </c>
      <c r="I146" s="50">
        <v>14.23</v>
      </c>
      <c r="J146" s="50">
        <f t="shared" si="36"/>
        <v>1062.6964</v>
      </c>
      <c r="K146" s="51">
        <f t="shared" si="37"/>
        <v>1062.6964</v>
      </c>
      <c r="L146" s="51">
        <f t="shared" si="38"/>
        <v>0</v>
      </c>
      <c r="M146" s="51">
        <f t="shared" si="39"/>
        <v>1062.6964</v>
      </c>
      <c r="N146" s="51">
        <f t="shared" si="40"/>
        <v>0</v>
      </c>
      <c r="O146" s="52">
        <f t="shared" si="32"/>
        <v>0</v>
      </c>
      <c r="P146" s="53">
        <f t="shared" si="33"/>
        <v>1</v>
      </c>
    </row>
    <row r="147" spans="1:16" ht="39" x14ac:dyDescent="0.25">
      <c r="A147" s="75" t="s">
        <v>300</v>
      </c>
      <c r="B147" s="75" t="s">
        <v>301</v>
      </c>
      <c r="C147" s="76" t="s">
        <v>108</v>
      </c>
      <c r="D147" s="45">
        <v>727.34</v>
      </c>
      <c r="E147" s="46">
        <v>727.33999999999992</v>
      </c>
      <c r="F147" s="125"/>
      <c r="G147" s="48">
        <f t="shared" si="34"/>
        <v>727.33999999999992</v>
      </c>
      <c r="H147" s="49">
        <f t="shared" si="35"/>
        <v>0</v>
      </c>
      <c r="I147" s="50">
        <v>16.11</v>
      </c>
      <c r="J147" s="50">
        <f t="shared" si="36"/>
        <v>11717.447400000001</v>
      </c>
      <c r="K147" s="51">
        <f t="shared" si="37"/>
        <v>11717.447399999999</v>
      </c>
      <c r="L147" s="51">
        <f t="shared" si="38"/>
        <v>0</v>
      </c>
      <c r="M147" s="51">
        <f t="shared" si="39"/>
        <v>11717.447399999999</v>
      </c>
      <c r="N147" s="51">
        <f t="shared" si="40"/>
        <v>0</v>
      </c>
      <c r="O147" s="52">
        <f t="shared" si="32"/>
        <v>0</v>
      </c>
      <c r="P147" s="53">
        <f t="shared" si="33"/>
        <v>0.99999999999999989</v>
      </c>
    </row>
    <row r="148" spans="1:16" ht="26.25" x14ac:dyDescent="0.25">
      <c r="A148" s="75" t="s">
        <v>302</v>
      </c>
      <c r="B148" s="75" t="s">
        <v>303</v>
      </c>
      <c r="C148" s="76" t="s">
        <v>91</v>
      </c>
      <c r="D148" s="45">
        <v>11.34</v>
      </c>
      <c r="E148" s="46">
        <v>11.34</v>
      </c>
      <c r="F148" s="125"/>
      <c r="G148" s="48">
        <f t="shared" si="34"/>
        <v>11.34</v>
      </c>
      <c r="H148" s="49">
        <f t="shared" si="35"/>
        <v>0</v>
      </c>
      <c r="I148" s="50">
        <v>456.51</v>
      </c>
      <c r="J148" s="50">
        <f t="shared" si="36"/>
        <v>5176.8234000000002</v>
      </c>
      <c r="K148" s="51">
        <f t="shared" si="37"/>
        <v>5176.8234000000002</v>
      </c>
      <c r="L148" s="51">
        <f t="shared" si="38"/>
        <v>0</v>
      </c>
      <c r="M148" s="51">
        <f t="shared" si="39"/>
        <v>5176.8234000000002</v>
      </c>
      <c r="N148" s="51">
        <f t="shared" si="40"/>
        <v>0</v>
      </c>
      <c r="O148" s="52">
        <f t="shared" si="32"/>
        <v>0</v>
      </c>
      <c r="P148" s="53">
        <f t="shared" si="33"/>
        <v>1</v>
      </c>
    </row>
    <row r="149" spans="1:16" ht="26.25" x14ac:dyDescent="0.25">
      <c r="A149" s="75" t="s">
        <v>304</v>
      </c>
      <c r="B149" s="75" t="s">
        <v>305</v>
      </c>
      <c r="C149" s="76" t="s">
        <v>91</v>
      </c>
      <c r="D149" s="45">
        <v>1.4</v>
      </c>
      <c r="E149" s="46">
        <v>1.4</v>
      </c>
      <c r="F149" s="125"/>
      <c r="G149" s="48">
        <f t="shared" si="34"/>
        <v>1.4</v>
      </c>
      <c r="H149" s="49">
        <f t="shared" si="35"/>
        <v>0</v>
      </c>
      <c r="I149" s="50">
        <v>412.62</v>
      </c>
      <c r="J149" s="50">
        <f t="shared" si="36"/>
        <v>577.66800000000001</v>
      </c>
      <c r="K149" s="51">
        <f t="shared" si="37"/>
        <v>577.66800000000001</v>
      </c>
      <c r="L149" s="51">
        <f t="shared" si="38"/>
        <v>0</v>
      </c>
      <c r="M149" s="51">
        <f t="shared" si="39"/>
        <v>577.66800000000001</v>
      </c>
      <c r="N149" s="51">
        <f t="shared" si="40"/>
        <v>0</v>
      </c>
      <c r="O149" s="52">
        <f t="shared" si="32"/>
        <v>0</v>
      </c>
      <c r="P149" s="53">
        <f t="shared" si="33"/>
        <v>1</v>
      </c>
    </row>
    <row r="150" spans="1:16" ht="39" x14ac:dyDescent="0.25">
      <c r="A150" s="75" t="s">
        <v>306</v>
      </c>
      <c r="B150" s="75" t="s">
        <v>307</v>
      </c>
      <c r="C150" s="76" t="s">
        <v>45</v>
      </c>
      <c r="D150" s="45">
        <v>73.89</v>
      </c>
      <c r="E150" s="46">
        <v>73.89</v>
      </c>
      <c r="F150" s="125"/>
      <c r="G150" s="48">
        <f t="shared" si="34"/>
        <v>73.89</v>
      </c>
      <c r="H150" s="49">
        <f t="shared" si="35"/>
        <v>0</v>
      </c>
      <c r="I150" s="50">
        <v>24.88</v>
      </c>
      <c r="J150" s="50">
        <f t="shared" si="36"/>
        <v>1838.3832</v>
      </c>
      <c r="K150" s="51">
        <f t="shared" si="37"/>
        <v>1838.3832</v>
      </c>
      <c r="L150" s="51">
        <f t="shared" si="38"/>
        <v>0</v>
      </c>
      <c r="M150" s="51">
        <f t="shared" si="39"/>
        <v>1838.3832</v>
      </c>
      <c r="N150" s="51">
        <f t="shared" si="40"/>
        <v>0</v>
      </c>
      <c r="O150" s="52">
        <f t="shared" si="32"/>
        <v>0</v>
      </c>
      <c r="P150" s="53">
        <f t="shared" si="33"/>
        <v>1</v>
      </c>
    </row>
    <row r="151" spans="1:16" ht="26.25" x14ac:dyDescent="0.25">
      <c r="A151" s="75" t="s">
        <v>308</v>
      </c>
      <c r="B151" s="75" t="s">
        <v>309</v>
      </c>
      <c r="C151" s="76" t="s">
        <v>45</v>
      </c>
      <c r="D151" s="45">
        <v>54.99</v>
      </c>
      <c r="E151" s="46">
        <v>54.99</v>
      </c>
      <c r="F151" s="62"/>
      <c r="G151" s="48">
        <f t="shared" si="34"/>
        <v>54.99</v>
      </c>
      <c r="H151" s="49">
        <f t="shared" si="35"/>
        <v>0</v>
      </c>
      <c r="I151" s="63">
        <v>97.43</v>
      </c>
      <c r="J151" s="50">
        <f t="shared" si="36"/>
        <v>5357.6757000000007</v>
      </c>
      <c r="K151" s="51">
        <f t="shared" si="37"/>
        <v>5357.6757000000007</v>
      </c>
      <c r="L151" s="51">
        <f t="shared" si="38"/>
        <v>0</v>
      </c>
      <c r="M151" s="51">
        <f t="shared" si="39"/>
        <v>5357.6757000000007</v>
      </c>
      <c r="N151" s="51">
        <f t="shared" si="40"/>
        <v>0</v>
      </c>
      <c r="O151" s="52">
        <f t="shared" si="32"/>
        <v>0</v>
      </c>
      <c r="P151" s="53">
        <f t="shared" si="33"/>
        <v>1</v>
      </c>
    </row>
    <row r="152" spans="1:16" x14ac:dyDescent="0.25">
      <c r="A152" s="77" t="s">
        <v>310</v>
      </c>
      <c r="B152" s="77" t="s">
        <v>311</v>
      </c>
      <c r="C152" s="78"/>
      <c r="D152" s="79"/>
      <c r="E152" s="80">
        <v>0</v>
      </c>
      <c r="F152" s="121"/>
      <c r="G152" s="88">
        <f t="shared" si="34"/>
        <v>0</v>
      </c>
      <c r="H152" s="89">
        <f t="shared" si="35"/>
        <v>0</v>
      </c>
      <c r="I152" s="90"/>
      <c r="J152" s="91">
        <f>SUM(J153:J160)</f>
        <v>29319.956700000002</v>
      </c>
      <c r="K152" s="91">
        <f>SUM(K153:K160)</f>
        <v>16442.311900000001</v>
      </c>
      <c r="L152" s="91">
        <f>SUM(L153:L160)</f>
        <v>0</v>
      </c>
      <c r="M152" s="91">
        <f>SUM(M153:M160)</f>
        <v>16442.311900000001</v>
      </c>
      <c r="N152" s="91">
        <f t="shared" si="40"/>
        <v>12877.644800000002</v>
      </c>
      <c r="O152" s="92">
        <f t="shared" si="32"/>
        <v>0</v>
      </c>
      <c r="P152" s="86">
        <f t="shared" si="33"/>
        <v>0.56078909216124451</v>
      </c>
    </row>
    <row r="153" spans="1:16" ht="26.25" x14ac:dyDescent="0.25">
      <c r="A153" s="75" t="s">
        <v>312</v>
      </c>
      <c r="B153" s="75" t="s">
        <v>133</v>
      </c>
      <c r="C153" s="76" t="s">
        <v>91</v>
      </c>
      <c r="D153" s="45">
        <v>13.07</v>
      </c>
      <c r="E153" s="46">
        <v>13.07</v>
      </c>
      <c r="F153" s="125"/>
      <c r="G153" s="48">
        <f t="shared" si="34"/>
        <v>13.07</v>
      </c>
      <c r="H153" s="49">
        <f t="shared" si="35"/>
        <v>0</v>
      </c>
      <c r="I153" s="50">
        <v>37.06</v>
      </c>
      <c r="J153" s="50">
        <f t="shared" ref="J153:J160" si="41">I153*D153</f>
        <v>484.37420000000003</v>
      </c>
      <c r="K153" s="51">
        <f t="shared" ref="K153:K160" si="42">E153*I153</f>
        <v>484.37420000000003</v>
      </c>
      <c r="L153" s="51">
        <f t="shared" ref="L153:L160" si="43">F153*I153</f>
        <v>0</v>
      </c>
      <c r="M153" s="51">
        <f t="shared" ref="M153:M160" si="44">I153*G153</f>
        <v>484.37420000000003</v>
      </c>
      <c r="N153" s="51">
        <f t="shared" si="40"/>
        <v>0</v>
      </c>
      <c r="O153" s="52">
        <f t="shared" si="32"/>
        <v>0</v>
      </c>
      <c r="P153" s="53">
        <f t="shared" si="33"/>
        <v>1</v>
      </c>
    </row>
    <row r="154" spans="1:16" ht="39" x14ac:dyDescent="0.25">
      <c r="A154" s="75" t="s">
        <v>313</v>
      </c>
      <c r="B154" s="75" t="s">
        <v>299</v>
      </c>
      <c r="C154" s="76" t="s">
        <v>91</v>
      </c>
      <c r="D154" s="45">
        <v>4.3600000000000003</v>
      </c>
      <c r="E154" s="46">
        <v>4.3600000000000003</v>
      </c>
      <c r="F154" s="125"/>
      <c r="G154" s="48">
        <f t="shared" si="34"/>
        <v>4.3600000000000003</v>
      </c>
      <c r="H154" s="49">
        <f t="shared" si="35"/>
        <v>0</v>
      </c>
      <c r="I154" s="50">
        <v>14.23</v>
      </c>
      <c r="J154" s="50">
        <f t="shared" si="41"/>
        <v>62.042800000000007</v>
      </c>
      <c r="K154" s="51">
        <f t="shared" si="42"/>
        <v>62.042800000000007</v>
      </c>
      <c r="L154" s="51">
        <f t="shared" si="43"/>
        <v>0</v>
      </c>
      <c r="M154" s="51">
        <f t="shared" si="44"/>
        <v>62.042800000000007</v>
      </c>
      <c r="N154" s="51">
        <f t="shared" si="40"/>
        <v>0</v>
      </c>
      <c r="O154" s="52">
        <f t="shared" si="32"/>
        <v>0</v>
      </c>
      <c r="P154" s="53">
        <f t="shared" si="33"/>
        <v>1</v>
      </c>
    </row>
    <row r="155" spans="1:16" ht="39" x14ac:dyDescent="0.25">
      <c r="A155" s="75" t="s">
        <v>314</v>
      </c>
      <c r="B155" s="75" t="s">
        <v>301</v>
      </c>
      <c r="C155" s="76" t="s">
        <v>108</v>
      </c>
      <c r="D155" s="45">
        <v>196.2</v>
      </c>
      <c r="E155" s="46">
        <v>196.2</v>
      </c>
      <c r="F155" s="125"/>
      <c r="G155" s="48">
        <f t="shared" si="34"/>
        <v>196.2</v>
      </c>
      <c r="H155" s="49">
        <f t="shared" si="35"/>
        <v>0</v>
      </c>
      <c r="I155" s="50">
        <v>16.11</v>
      </c>
      <c r="J155" s="50">
        <f t="shared" si="41"/>
        <v>3160.7819999999997</v>
      </c>
      <c r="K155" s="51">
        <f t="shared" si="42"/>
        <v>3160.7819999999997</v>
      </c>
      <c r="L155" s="51">
        <f t="shared" si="43"/>
        <v>0</v>
      </c>
      <c r="M155" s="51">
        <f t="shared" si="44"/>
        <v>3160.7819999999997</v>
      </c>
      <c r="N155" s="51">
        <f t="shared" si="40"/>
        <v>0</v>
      </c>
      <c r="O155" s="52">
        <f t="shared" si="32"/>
        <v>0</v>
      </c>
      <c r="P155" s="53">
        <f t="shared" si="33"/>
        <v>1</v>
      </c>
    </row>
    <row r="156" spans="1:16" ht="39" x14ac:dyDescent="0.25">
      <c r="A156" s="64" t="s">
        <v>315</v>
      </c>
      <c r="B156" s="64" t="s">
        <v>316</v>
      </c>
      <c r="C156" s="65" t="s">
        <v>108</v>
      </c>
      <c r="D156" s="66">
        <v>874.84</v>
      </c>
      <c r="E156" s="67">
        <v>0</v>
      </c>
      <c r="F156" s="127"/>
      <c r="G156" s="69">
        <f t="shared" si="34"/>
        <v>0</v>
      </c>
      <c r="H156" s="70">
        <f t="shared" si="35"/>
        <v>874.84</v>
      </c>
      <c r="I156" s="71">
        <v>14.72</v>
      </c>
      <c r="J156" s="71">
        <f t="shared" si="41"/>
        <v>12877.644800000002</v>
      </c>
      <c r="K156" s="72">
        <f t="shared" si="42"/>
        <v>0</v>
      </c>
      <c r="L156" s="72">
        <f t="shared" si="43"/>
        <v>0</v>
      </c>
      <c r="M156" s="72">
        <f t="shared" si="44"/>
        <v>0</v>
      </c>
      <c r="N156" s="72">
        <f t="shared" si="40"/>
        <v>12877.644800000002</v>
      </c>
      <c r="O156" s="73">
        <f t="shared" si="32"/>
        <v>0</v>
      </c>
      <c r="P156" s="74">
        <f t="shared" si="33"/>
        <v>0</v>
      </c>
    </row>
    <row r="157" spans="1:16" ht="26.25" x14ac:dyDescent="0.25">
      <c r="A157" s="75" t="s">
        <v>317</v>
      </c>
      <c r="B157" s="75" t="s">
        <v>303</v>
      </c>
      <c r="C157" s="76" t="s">
        <v>91</v>
      </c>
      <c r="D157" s="45">
        <v>8.7100000000000009</v>
      </c>
      <c r="E157" s="46">
        <v>8.7100000000000009</v>
      </c>
      <c r="F157" s="125"/>
      <c r="G157" s="48">
        <f t="shared" si="34"/>
        <v>8.7100000000000009</v>
      </c>
      <c r="H157" s="49">
        <f t="shared" si="35"/>
        <v>0</v>
      </c>
      <c r="I157" s="50">
        <v>456.51</v>
      </c>
      <c r="J157" s="50">
        <f t="shared" si="41"/>
        <v>3976.2021000000004</v>
      </c>
      <c r="K157" s="51">
        <f t="shared" si="42"/>
        <v>3976.2021000000004</v>
      </c>
      <c r="L157" s="51">
        <f t="shared" si="43"/>
        <v>0</v>
      </c>
      <c r="M157" s="51">
        <f t="shared" si="44"/>
        <v>3976.2021000000004</v>
      </c>
      <c r="N157" s="51">
        <f t="shared" si="40"/>
        <v>0</v>
      </c>
      <c r="O157" s="52">
        <f t="shared" si="32"/>
        <v>0</v>
      </c>
      <c r="P157" s="53">
        <f t="shared" si="33"/>
        <v>1</v>
      </c>
    </row>
    <row r="158" spans="1:16" ht="26.25" x14ac:dyDescent="0.25">
      <c r="A158" s="75" t="s">
        <v>318</v>
      </c>
      <c r="B158" s="75" t="s">
        <v>305</v>
      </c>
      <c r="C158" s="76" t="s">
        <v>91</v>
      </c>
      <c r="D158" s="45">
        <v>1.0900000000000001</v>
      </c>
      <c r="E158" s="46">
        <v>1.0900000000000001</v>
      </c>
      <c r="F158" s="62"/>
      <c r="G158" s="48">
        <f t="shared" si="34"/>
        <v>1.0900000000000001</v>
      </c>
      <c r="H158" s="49">
        <f t="shared" si="35"/>
        <v>0</v>
      </c>
      <c r="I158" s="50">
        <v>412.62</v>
      </c>
      <c r="J158" s="50">
        <f t="shared" si="41"/>
        <v>449.75580000000002</v>
      </c>
      <c r="K158" s="51">
        <f t="shared" si="42"/>
        <v>449.75580000000002</v>
      </c>
      <c r="L158" s="51">
        <f t="shared" si="43"/>
        <v>0</v>
      </c>
      <c r="M158" s="51">
        <f t="shared" si="44"/>
        <v>449.75580000000002</v>
      </c>
      <c r="N158" s="51">
        <f t="shared" si="40"/>
        <v>0</v>
      </c>
      <c r="O158" s="52">
        <f t="shared" si="32"/>
        <v>0</v>
      </c>
      <c r="P158" s="53">
        <f t="shared" si="33"/>
        <v>1</v>
      </c>
    </row>
    <row r="159" spans="1:16" ht="39" x14ac:dyDescent="0.25">
      <c r="A159" s="75" t="s">
        <v>319</v>
      </c>
      <c r="B159" s="75" t="s">
        <v>307</v>
      </c>
      <c r="C159" s="76" t="s">
        <v>45</v>
      </c>
      <c r="D159" s="45">
        <v>54.15</v>
      </c>
      <c r="E159" s="46">
        <v>54.15</v>
      </c>
      <c r="F159" s="125"/>
      <c r="G159" s="48">
        <f t="shared" si="34"/>
        <v>54.15</v>
      </c>
      <c r="H159" s="49">
        <f t="shared" si="35"/>
        <v>0</v>
      </c>
      <c r="I159" s="50">
        <v>24.88</v>
      </c>
      <c r="J159" s="50">
        <f t="shared" si="41"/>
        <v>1347.252</v>
      </c>
      <c r="K159" s="51">
        <f t="shared" si="42"/>
        <v>1347.252</v>
      </c>
      <c r="L159" s="51">
        <f t="shared" si="43"/>
        <v>0</v>
      </c>
      <c r="M159" s="51">
        <f t="shared" si="44"/>
        <v>1347.252</v>
      </c>
      <c r="N159" s="51">
        <f t="shared" si="40"/>
        <v>0</v>
      </c>
      <c r="O159" s="52">
        <f t="shared" si="32"/>
        <v>0</v>
      </c>
      <c r="P159" s="53">
        <f t="shared" si="33"/>
        <v>1</v>
      </c>
    </row>
    <row r="160" spans="1:16" ht="26.25" x14ac:dyDescent="0.25">
      <c r="A160" s="75" t="s">
        <v>320</v>
      </c>
      <c r="B160" s="75" t="s">
        <v>321</v>
      </c>
      <c r="C160" s="76" t="s">
        <v>45</v>
      </c>
      <c r="D160" s="45">
        <v>87.1</v>
      </c>
      <c r="E160" s="46">
        <v>87.1</v>
      </c>
      <c r="F160" s="125"/>
      <c r="G160" s="48">
        <f t="shared" si="34"/>
        <v>87.1</v>
      </c>
      <c r="H160" s="49">
        <f t="shared" si="35"/>
        <v>0</v>
      </c>
      <c r="I160" s="50">
        <v>79.930000000000007</v>
      </c>
      <c r="J160" s="50">
        <f t="shared" si="41"/>
        <v>6961.9030000000002</v>
      </c>
      <c r="K160" s="51">
        <f t="shared" si="42"/>
        <v>6961.9030000000002</v>
      </c>
      <c r="L160" s="51">
        <f t="shared" si="43"/>
        <v>0</v>
      </c>
      <c r="M160" s="51">
        <f t="shared" si="44"/>
        <v>6961.9030000000002</v>
      </c>
      <c r="N160" s="51">
        <f t="shared" si="40"/>
        <v>0</v>
      </c>
      <c r="O160" s="52">
        <f t="shared" si="32"/>
        <v>0</v>
      </c>
      <c r="P160" s="53">
        <f t="shared" si="33"/>
        <v>1</v>
      </c>
    </row>
    <row r="161" spans="1:16" x14ac:dyDescent="0.25">
      <c r="A161" s="77" t="s">
        <v>322</v>
      </c>
      <c r="B161" s="77" t="s">
        <v>323</v>
      </c>
      <c r="C161" s="78"/>
      <c r="D161" s="79"/>
      <c r="E161" s="80">
        <v>0</v>
      </c>
      <c r="F161" s="81"/>
      <c r="G161" s="81"/>
      <c r="H161" s="82"/>
      <c r="I161" s="83"/>
      <c r="J161" s="84">
        <f>SUM(J162:J167)</f>
        <v>3829.4457000000002</v>
      </c>
      <c r="K161" s="84">
        <f>SUM(K162:K167)</f>
        <v>0</v>
      </c>
      <c r="L161" s="84">
        <f>SUM(L162:L167)</f>
        <v>0</v>
      </c>
      <c r="M161" s="84">
        <f>SUM(M162:M167)</f>
        <v>0</v>
      </c>
      <c r="N161" s="84">
        <f>SUM(N162:N164)</f>
        <v>1934.2623000000001</v>
      </c>
      <c r="O161" s="85">
        <f t="shared" si="32"/>
        <v>0</v>
      </c>
      <c r="P161" s="86">
        <f t="shared" si="33"/>
        <v>0</v>
      </c>
    </row>
    <row r="162" spans="1:16" ht="26.25" x14ac:dyDescent="0.25">
      <c r="A162" s="43" t="s">
        <v>324</v>
      </c>
      <c r="B162" s="43" t="s">
        <v>133</v>
      </c>
      <c r="C162" s="44" t="s">
        <v>91</v>
      </c>
      <c r="D162" s="45">
        <v>18.510000000000002</v>
      </c>
      <c r="E162" s="46">
        <v>0</v>
      </c>
      <c r="F162" s="125"/>
      <c r="G162" s="48">
        <f t="shared" si="34"/>
        <v>0</v>
      </c>
      <c r="H162" s="49">
        <f t="shared" si="35"/>
        <v>18.510000000000002</v>
      </c>
      <c r="I162" s="50">
        <v>37.06</v>
      </c>
      <c r="J162" s="50">
        <f t="shared" ref="J162:J167" si="45">I162*D162</f>
        <v>685.98060000000009</v>
      </c>
      <c r="K162" s="51">
        <f t="shared" ref="K162:K167" si="46">E162*I162</f>
        <v>0</v>
      </c>
      <c r="L162" s="51">
        <f t="shared" ref="L162:L167" si="47">F162*I162</f>
        <v>0</v>
      </c>
      <c r="M162" s="51">
        <f t="shared" ref="M162:M167" si="48">I162*G162</f>
        <v>0</v>
      </c>
      <c r="N162" s="51">
        <f t="shared" ref="N162:N225" si="49">J162-M162</f>
        <v>685.98060000000009</v>
      </c>
      <c r="O162" s="52">
        <f t="shared" si="32"/>
        <v>0</v>
      </c>
      <c r="P162" s="53">
        <f t="shared" si="33"/>
        <v>0</v>
      </c>
    </row>
    <row r="163" spans="1:16" ht="39" x14ac:dyDescent="0.25">
      <c r="A163" s="43" t="s">
        <v>325</v>
      </c>
      <c r="B163" s="43" t="s">
        <v>299</v>
      </c>
      <c r="C163" s="44" t="s">
        <v>91</v>
      </c>
      <c r="D163" s="45">
        <v>15.54</v>
      </c>
      <c r="E163" s="46">
        <v>0</v>
      </c>
      <c r="F163" s="125"/>
      <c r="G163" s="48">
        <f t="shared" si="34"/>
        <v>0</v>
      </c>
      <c r="H163" s="49">
        <f t="shared" si="35"/>
        <v>15.54</v>
      </c>
      <c r="I163" s="50">
        <v>14.23</v>
      </c>
      <c r="J163" s="50">
        <f t="shared" si="45"/>
        <v>221.13419999999999</v>
      </c>
      <c r="K163" s="51">
        <f t="shared" si="46"/>
        <v>0</v>
      </c>
      <c r="L163" s="51">
        <f t="shared" si="47"/>
        <v>0</v>
      </c>
      <c r="M163" s="51">
        <f t="shared" si="48"/>
        <v>0</v>
      </c>
      <c r="N163" s="51">
        <f t="shared" si="49"/>
        <v>221.13419999999999</v>
      </c>
      <c r="O163" s="52">
        <f t="shared" si="32"/>
        <v>0</v>
      </c>
      <c r="P163" s="53">
        <f t="shared" si="33"/>
        <v>0</v>
      </c>
    </row>
    <row r="164" spans="1:16" ht="26.25" x14ac:dyDescent="0.25">
      <c r="A164" s="43" t="s">
        <v>326</v>
      </c>
      <c r="B164" s="43" t="s">
        <v>303</v>
      </c>
      <c r="C164" s="44" t="s">
        <v>91</v>
      </c>
      <c r="D164" s="45">
        <v>2.25</v>
      </c>
      <c r="E164" s="46">
        <v>0</v>
      </c>
      <c r="F164" s="125"/>
      <c r="G164" s="48">
        <f t="shared" si="34"/>
        <v>0</v>
      </c>
      <c r="H164" s="49">
        <f t="shared" si="35"/>
        <v>2.25</v>
      </c>
      <c r="I164" s="50">
        <v>456.51</v>
      </c>
      <c r="J164" s="50">
        <f t="shared" si="45"/>
        <v>1027.1475</v>
      </c>
      <c r="K164" s="51">
        <f t="shared" si="46"/>
        <v>0</v>
      </c>
      <c r="L164" s="51">
        <f t="shared" si="47"/>
        <v>0</v>
      </c>
      <c r="M164" s="51">
        <f t="shared" si="48"/>
        <v>0</v>
      </c>
      <c r="N164" s="51">
        <f t="shared" si="49"/>
        <v>1027.1475</v>
      </c>
      <c r="O164" s="52">
        <f t="shared" si="32"/>
        <v>0</v>
      </c>
      <c r="P164" s="53">
        <f t="shared" si="33"/>
        <v>0</v>
      </c>
    </row>
    <row r="165" spans="1:16" ht="26.25" x14ac:dyDescent="0.25">
      <c r="A165" s="43" t="s">
        <v>327</v>
      </c>
      <c r="B165" s="43" t="s">
        <v>305</v>
      </c>
      <c r="C165" s="44" t="s">
        <v>91</v>
      </c>
      <c r="D165" s="45">
        <v>0.32</v>
      </c>
      <c r="E165" s="46">
        <v>0</v>
      </c>
      <c r="F165" s="62"/>
      <c r="G165" s="48">
        <f t="shared" si="34"/>
        <v>0</v>
      </c>
      <c r="H165" s="49">
        <f t="shared" si="35"/>
        <v>0.32</v>
      </c>
      <c r="I165" s="50">
        <v>412.62</v>
      </c>
      <c r="J165" s="50">
        <f t="shared" si="45"/>
        <v>132.0384</v>
      </c>
      <c r="K165" s="51">
        <f t="shared" si="46"/>
        <v>0</v>
      </c>
      <c r="L165" s="51">
        <f t="shared" si="47"/>
        <v>0</v>
      </c>
      <c r="M165" s="51">
        <f t="shared" si="48"/>
        <v>0</v>
      </c>
      <c r="N165" s="51">
        <f t="shared" si="49"/>
        <v>132.0384</v>
      </c>
      <c r="O165" s="52">
        <f t="shared" si="32"/>
        <v>0</v>
      </c>
      <c r="P165" s="53">
        <f t="shared" si="33"/>
        <v>0</v>
      </c>
    </row>
    <row r="166" spans="1:16" ht="39" x14ac:dyDescent="0.25">
      <c r="A166" s="43" t="s">
        <v>328</v>
      </c>
      <c r="B166" s="43" t="s">
        <v>307</v>
      </c>
      <c r="C166" s="44" t="s">
        <v>45</v>
      </c>
      <c r="D166" s="45">
        <v>18</v>
      </c>
      <c r="E166" s="46">
        <v>0</v>
      </c>
      <c r="F166" s="125"/>
      <c r="G166" s="48">
        <f t="shared" si="34"/>
        <v>0</v>
      </c>
      <c r="H166" s="49">
        <f t="shared" si="35"/>
        <v>18</v>
      </c>
      <c r="I166" s="50">
        <v>24.88</v>
      </c>
      <c r="J166" s="50">
        <f t="shared" si="45"/>
        <v>447.84</v>
      </c>
      <c r="K166" s="51">
        <f t="shared" si="46"/>
        <v>0</v>
      </c>
      <c r="L166" s="51">
        <f t="shared" si="47"/>
        <v>0</v>
      </c>
      <c r="M166" s="51">
        <f t="shared" si="48"/>
        <v>0</v>
      </c>
      <c r="N166" s="51">
        <f t="shared" si="49"/>
        <v>447.84</v>
      </c>
      <c r="O166" s="52">
        <f t="shared" si="32"/>
        <v>0</v>
      </c>
      <c r="P166" s="53">
        <f t="shared" si="33"/>
        <v>0</v>
      </c>
    </row>
    <row r="167" spans="1:16" ht="26.25" x14ac:dyDescent="0.25">
      <c r="A167" s="43" t="s">
        <v>329</v>
      </c>
      <c r="B167" s="43" t="s">
        <v>309</v>
      </c>
      <c r="C167" s="44" t="s">
        <v>45</v>
      </c>
      <c r="D167" s="45">
        <v>13.5</v>
      </c>
      <c r="E167" s="46">
        <v>0</v>
      </c>
      <c r="F167" s="125"/>
      <c r="G167" s="48">
        <f t="shared" si="34"/>
        <v>0</v>
      </c>
      <c r="H167" s="49">
        <f t="shared" si="35"/>
        <v>13.5</v>
      </c>
      <c r="I167" s="50">
        <v>97.43</v>
      </c>
      <c r="J167" s="50">
        <f t="shared" si="45"/>
        <v>1315.3050000000001</v>
      </c>
      <c r="K167" s="51">
        <f t="shared" si="46"/>
        <v>0</v>
      </c>
      <c r="L167" s="51">
        <f t="shared" si="47"/>
        <v>0</v>
      </c>
      <c r="M167" s="51">
        <f t="shared" si="48"/>
        <v>0</v>
      </c>
      <c r="N167" s="51">
        <f t="shared" si="49"/>
        <v>1315.3050000000001</v>
      </c>
      <c r="O167" s="52">
        <f t="shared" si="32"/>
        <v>0</v>
      </c>
      <c r="P167" s="53">
        <f t="shared" si="33"/>
        <v>0</v>
      </c>
    </row>
    <row r="168" spans="1:16" x14ac:dyDescent="0.25">
      <c r="A168" s="77" t="s">
        <v>330</v>
      </c>
      <c r="B168" s="77" t="s">
        <v>331</v>
      </c>
      <c r="C168" s="78"/>
      <c r="D168" s="79"/>
      <c r="E168" s="80">
        <v>0</v>
      </c>
      <c r="F168" s="121"/>
      <c r="G168" s="88">
        <f t="shared" si="34"/>
        <v>0</v>
      </c>
      <c r="H168" s="89">
        <f t="shared" si="35"/>
        <v>0</v>
      </c>
      <c r="I168" s="90"/>
      <c r="J168" s="91">
        <f>SUM(J169:J174)</f>
        <v>330.13460000000003</v>
      </c>
      <c r="K168" s="91">
        <f>SUM(K169:K174)</f>
        <v>0</v>
      </c>
      <c r="L168" s="91">
        <f>SUM(L169:L174)</f>
        <v>0</v>
      </c>
      <c r="M168" s="91">
        <f>SUM(M169:M174)</f>
        <v>0</v>
      </c>
      <c r="N168" s="91">
        <f t="shared" si="49"/>
        <v>330.13460000000003</v>
      </c>
      <c r="O168" s="92">
        <f t="shared" si="32"/>
        <v>0</v>
      </c>
      <c r="P168" s="86">
        <f t="shared" si="33"/>
        <v>0</v>
      </c>
    </row>
    <row r="169" spans="1:16" ht="26.25" x14ac:dyDescent="0.25">
      <c r="A169" s="43" t="s">
        <v>332</v>
      </c>
      <c r="B169" s="43" t="s">
        <v>133</v>
      </c>
      <c r="C169" s="44" t="s">
        <v>91</v>
      </c>
      <c r="D169" s="45">
        <v>1.68</v>
      </c>
      <c r="E169" s="46">
        <v>0</v>
      </c>
      <c r="F169" s="125"/>
      <c r="G169" s="48">
        <f t="shared" si="34"/>
        <v>0</v>
      </c>
      <c r="H169" s="49">
        <f t="shared" si="35"/>
        <v>1.68</v>
      </c>
      <c r="I169" s="50">
        <v>37.06</v>
      </c>
      <c r="J169" s="50">
        <f t="shared" ref="J169:J174" si="50">I169*D169</f>
        <v>62.260800000000003</v>
      </c>
      <c r="K169" s="51">
        <f t="shared" ref="K169:K174" si="51">E169*I169</f>
        <v>0</v>
      </c>
      <c r="L169" s="51">
        <f t="shared" ref="L169:L174" si="52">F169*I169</f>
        <v>0</v>
      </c>
      <c r="M169" s="51">
        <f t="shared" ref="M169:M174" si="53">I169*G169</f>
        <v>0</v>
      </c>
      <c r="N169" s="51">
        <f t="shared" si="49"/>
        <v>62.260800000000003</v>
      </c>
      <c r="O169" s="52">
        <f t="shared" si="32"/>
        <v>0</v>
      </c>
      <c r="P169" s="53">
        <f t="shared" si="33"/>
        <v>0</v>
      </c>
    </row>
    <row r="170" spans="1:16" ht="39" x14ac:dyDescent="0.25">
      <c r="A170" s="43" t="s">
        <v>333</v>
      </c>
      <c r="B170" s="43" t="s">
        <v>299</v>
      </c>
      <c r="C170" s="44" t="s">
        <v>91</v>
      </c>
      <c r="D170" s="45">
        <v>1.53</v>
      </c>
      <c r="E170" s="46">
        <v>0</v>
      </c>
      <c r="F170" s="62"/>
      <c r="G170" s="48">
        <f t="shared" si="34"/>
        <v>0</v>
      </c>
      <c r="H170" s="49">
        <f t="shared" si="35"/>
        <v>1.53</v>
      </c>
      <c r="I170" s="63">
        <v>14.23</v>
      </c>
      <c r="J170" s="50">
        <f t="shared" si="50"/>
        <v>21.771900000000002</v>
      </c>
      <c r="K170" s="51">
        <f t="shared" si="51"/>
        <v>0</v>
      </c>
      <c r="L170" s="51">
        <f t="shared" si="52"/>
        <v>0</v>
      </c>
      <c r="M170" s="51">
        <f t="shared" si="53"/>
        <v>0</v>
      </c>
      <c r="N170" s="51">
        <f t="shared" si="49"/>
        <v>21.771900000000002</v>
      </c>
      <c r="O170" s="52">
        <f t="shared" si="32"/>
        <v>0</v>
      </c>
      <c r="P170" s="53">
        <f t="shared" si="33"/>
        <v>0</v>
      </c>
    </row>
    <row r="171" spans="1:16" ht="26.25" x14ac:dyDescent="0.25">
      <c r="A171" s="43" t="s">
        <v>334</v>
      </c>
      <c r="B171" s="43" t="s">
        <v>303</v>
      </c>
      <c r="C171" s="44" t="s">
        <v>91</v>
      </c>
      <c r="D171" s="45">
        <v>0.15</v>
      </c>
      <c r="E171" s="46">
        <v>0</v>
      </c>
      <c r="F171" s="125"/>
      <c r="G171" s="48">
        <f t="shared" si="34"/>
        <v>0</v>
      </c>
      <c r="H171" s="49">
        <f t="shared" si="35"/>
        <v>0.15</v>
      </c>
      <c r="I171" s="50">
        <v>456.51</v>
      </c>
      <c r="J171" s="50">
        <f t="shared" si="50"/>
        <v>68.476500000000001</v>
      </c>
      <c r="K171" s="51">
        <f t="shared" si="51"/>
        <v>0</v>
      </c>
      <c r="L171" s="51">
        <f t="shared" si="52"/>
        <v>0</v>
      </c>
      <c r="M171" s="51">
        <f t="shared" si="53"/>
        <v>0</v>
      </c>
      <c r="N171" s="51">
        <f t="shared" si="49"/>
        <v>68.476500000000001</v>
      </c>
      <c r="O171" s="52">
        <f t="shared" si="32"/>
        <v>0</v>
      </c>
      <c r="P171" s="53">
        <f t="shared" si="33"/>
        <v>0</v>
      </c>
    </row>
    <row r="172" spans="1:16" ht="26.25" x14ac:dyDescent="0.25">
      <c r="A172" s="43" t="s">
        <v>335</v>
      </c>
      <c r="B172" s="43" t="s">
        <v>305</v>
      </c>
      <c r="C172" s="44" t="s">
        <v>91</v>
      </c>
      <c r="D172" s="45">
        <v>0.02</v>
      </c>
      <c r="E172" s="46">
        <v>0</v>
      </c>
      <c r="F172" s="62"/>
      <c r="G172" s="48">
        <f t="shared" si="34"/>
        <v>0</v>
      </c>
      <c r="H172" s="49">
        <f t="shared" si="35"/>
        <v>0.02</v>
      </c>
      <c r="I172" s="63">
        <v>412.62</v>
      </c>
      <c r="J172" s="50">
        <f t="shared" si="50"/>
        <v>8.2523999999999997</v>
      </c>
      <c r="K172" s="51">
        <f t="shared" si="51"/>
        <v>0</v>
      </c>
      <c r="L172" s="51">
        <f t="shared" si="52"/>
        <v>0</v>
      </c>
      <c r="M172" s="51">
        <f t="shared" si="53"/>
        <v>0</v>
      </c>
      <c r="N172" s="51">
        <f t="shared" si="49"/>
        <v>8.2523999999999997</v>
      </c>
      <c r="O172" s="52">
        <f t="shared" si="32"/>
        <v>0</v>
      </c>
      <c r="P172" s="53">
        <f t="shared" si="33"/>
        <v>0</v>
      </c>
    </row>
    <row r="173" spans="1:16" ht="39" x14ac:dyDescent="0.25">
      <c r="A173" s="43" t="s">
        <v>336</v>
      </c>
      <c r="B173" s="43" t="s">
        <v>307</v>
      </c>
      <c r="C173" s="44" t="s">
        <v>45</v>
      </c>
      <c r="D173" s="45">
        <v>2.5</v>
      </c>
      <c r="E173" s="46">
        <v>0</v>
      </c>
      <c r="F173" s="62"/>
      <c r="G173" s="48">
        <f t="shared" si="34"/>
        <v>0</v>
      </c>
      <c r="H173" s="49">
        <f t="shared" si="35"/>
        <v>2.5</v>
      </c>
      <c r="I173" s="63">
        <v>24.88</v>
      </c>
      <c r="J173" s="50">
        <f t="shared" si="50"/>
        <v>62.199999999999996</v>
      </c>
      <c r="K173" s="51">
        <f t="shared" si="51"/>
        <v>0</v>
      </c>
      <c r="L173" s="51">
        <f t="shared" si="52"/>
        <v>0</v>
      </c>
      <c r="M173" s="51">
        <f t="shared" si="53"/>
        <v>0</v>
      </c>
      <c r="N173" s="51">
        <f t="shared" si="49"/>
        <v>62.199999999999996</v>
      </c>
      <c r="O173" s="52">
        <f t="shared" si="32"/>
        <v>0</v>
      </c>
      <c r="P173" s="53">
        <f t="shared" si="33"/>
        <v>0</v>
      </c>
    </row>
    <row r="174" spans="1:16" ht="26.25" x14ac:dyDescent="0.25">
      <c r="A174" s="43" t="s">
        <v>337</v>
      </c>
      <c r="B174" s="43" t="s">
        <v>309</v>
      </c>
      <c r="C174" s="44" t="s">
        <v>45</v>
      </c>
      <c r="D174" s="45">
        <v>1.1000000000000001</v>
      </c>
      <c r="E174" s="46">
        <v>0</v>
      </c>
      <c r="F174" s="125"/>
      <c r="G174" s="48">
        <f t="shared" si="34"/>
        <v>0</v>
      </c>
      <c r="H174" s="49">
        <f t="shared" si="35"/>
        <v>1.1000000000000001</v>
      </c>
      <c r="I174" s="50">
        <v>97.43</v>
      </c>
      <c r="J174" s="50">
        <f t="shared" si="50"/>
        <v>107.17300000000002</v>
      </c>
      <c r="K174" s="51">
        <f t="shared" si="51"/>
        <v>0</v>
      </c>
      <c r="L174" s="51">
        <f t="shared" si="52"/>
        <v>0</v>
      </c>
      <c r="M174" s="51">
        <f t="shared" si="53"/>
        <v>0</v>
      </c>
      <c r="N174" s="51">
        <f t="shared" si="49"/>
        <v>107.17300000000002</v>
      </c>
      <c r="O174" s="52">
        <f t="shared" si="32"/>
        <v>0</v>
      </c>
      <c r="P174" s="53">
        <f t="shared" si="33"/>
        <v>0</v>
      </c>
    </row>
    <row r="175" spans="1:16" x14ac:dyDescent="0.25">
      <c r="A175" s="77" t="s">
        <v>338</v>
      </c>
      <c r="B175" s="77" t="s">
        <v>339</v>
      </c>
      <c r="C175" s="78"/>
      <c r="D175" s="79"/>
      <c r="E175" s="80">
        <v>0</v>
      </c>
      <c r="F175" s="121"/>
      <c r="G175" s="88">
        <f t="shared" si="34"/>
        <v>0</v>
      </c>
      <c r="H175" s="89">
        <f t="shared" si="35"/>
        <v>0</v>
      </c>
      <c r="I175" s="90"/>
      <c r="J175" s="91">
        <f>SUM(J176:J178)</f>
        <v>16102.942300000001</v>
      </c>
      <c r="K175" s="91">
        <f>SUM(K176:K178)</f>
        <v>16102.942299999999</v>
      </c>
      <c r="L175" s="91">
        <f>SUM(L176:L178)</f>
        <v>0</v>
      </c>
      <c r="M175" s="91">
        <f>SUM(M176:M178)</f>
        <v>16102.942299999999</v>
      </c>
      <c r="N175" s="91">
        <f t="shared" si="49"/>
        <v>0</v>
      </c>
      <c r="O175" s="92">
        <f t="shared" si="32"/>
        <v>0</v>
      </c>
      <c r="P175" s="86">
        <f t="shared" si="33"/>
        <v>0.99999999999999989</v>
      </c>
    </row>
    <row r="176" spans="1:16" ht="26.25" x14ac:dyDescent="0.25">
      <c r="A176" s="64" t="s">
        <v>340</v>
      </c>
      <c r="B176" s="64" t="s">
        <v>133</v>
      </c>
      <c r="C176" s="65" t="s">
        <v>91</v>
      </c>
      <c r="D176" s="66">
        <v>55.42</v>
      </c>
      <c r="E176" s="67">
        <v>55.42</v>
      </c>
      <c r="F176" s="128"/>
      <c r="G176" s="69">
        <f t="shared" si="34"/>
        <v>55.42</v>
      </c>
      <c r="H176" s="70">
        <f t="shared" si="35"/>
        <v>0</v>
      </c>
      <c r="I176" s="71">
        <v>37.06</v>
      </c>
      <c r="J176" s="71">
        <f>I176*D176</f>
        <v>2053.8652000000002</v>
      </c>
      <c r="K176" s="72">
        <f>E176*I176</f>
        <v>2053.8652000000002</v>
      </c>
      <c r="L176" s="72">
        <f>F176*I176</f>
        <v>0</v>
      </c>
      <c r="M176" s="72">
        <f>I176*G176</f>
        <v>2053.8652000000002</v>
      </c>
      <c r="N176" s="72">
        <f t="shared" si="49"/>
        <v>0</v>
      </c>
      <c r="O176" s="73">
        <f t="shared" si="32"/>
        <v>0</v>
      </c>
      <c r="P176" s="74">
        <f t="shared" si="33"/>
        <v>1</v>
      </c>
    </row>
    <row r="177" spans="1:16" ht="39" x14ac:dyDescent="0.25">
      <c r="A177" s="64" t="s">
        <v>341</v>
      </c>
      <c r="B177" s="64" t="s">
        <v>299</v>
      </c>
      <c r="C177" s="65" t="s">
        <v>91</v>
      </c>
      <c r="D177" s="66">
        <v>26.55</v>
      </c>
      <c r="E177" s="67">
        <v>26.549999999999997</v>
      </c>
      <c r="F177" s="128"/>
      <c r="G177" s="69">
        <f t="shared" si="34"/>
        <v>26.549999999999997</v>
      </c>
      <c r="H177" s="70">
        <f t="shared" si="35"/>
        <v>0</v>
      </c>
      <c r="I177" s="129">
        <v>14.23</v>
      </c>
      <c r="J177" s="71">
        <f>I177*D177</f>
        <v>377.80650000000003</v>
      </c>
      <c r="K177" s="72">
        <f>E177*I177</f>
        <v>377.80649999999997</v>
      </c>
      <c r="L177" s="72">
        <f>F177*I177</f>
        <v>0</v>
      </c>
      <c r="M177" s="72">
        <f>I177*G177</f>
        <v>377.80649999999997</v>
      </c>
      <c r="N177" s="72">
        <f t="shared" si="49"/>
        <v>0</v>
      </c>
      <c r="O177" s="73">
        <f t="shared" si="32"/>
        <v>0</v>
      </c>
      <c r="P177" s="74">
        <f t="shared" si="33"/>
        <v>0.99999999999999989</v>
      </c>
    </row>
    <row r="178" spans="1:16" ht="39" x14ac:dyDescent="0.25">
      <c r="A178" s="64" t="s">
        <v>342</v>
      </c>
      <c r="B178" s="64" t="s">
        <v>255</v>
      </c>
      <c r="C178" s="65" t="s">
        <v>91</v>
      </c>
      <c r="D178" s="66">
        <v>28.86</v>
      </c>
      <c r="E178" s="67">
        <v>28.859999999999996</v>
      </c>
      <c r="F178" s="128"/>
      <c r="G178" s="69">
        <f t="shared" si="34"/>
        <v>28.859999999999996</v>
      </c>
      <c r="H178" s="70">
        <f t="shared" si="35"/>
        <v>0</v>
      </c>
      <c r="I178" s="71">
        <v>473.71</v>
      </c>
      <c r="J178" s="71">
        <f>I178*D178</f>
        <v>13671.2706</v>
      </c>
      <c r="K178" s="72">
        <f>E178*I178</f>
        <v>13671.270599999998</v>
      </c>
      <c r="L178" s="72">
        <f>F178*I178</f>
        <v>0</v>
      </c>
      <c r="M178" s="72">
        <f>I178*G178</f>
        <v>13671.270599999998</v>
      </c>
      <c r="N178" s="72">
        <f t="shared" si="49"/>
        <v>0</v>
      </c>
      <c r="O178" s="73">
        <f t="shared" si="32"/>
        <v>0</v>
      </c>
      <c r="P178" s="74">
        <f t="shared" si="33"/>
        <v>0.99999999999999989</v>
      </c>
    </row>
    <row r="179" spans="1:16" x14ac:dyDescent="0.25">
      <c r="A179" s="77" t="s">
        <v>343</v>
      </c>
      <c r="B179" s="77" t="s">
        <v>344</v>
      </c>
      <c r="C179" s="78"/>
      <c r="D179" s="79"/>
      <c r="E179" s="80">
        <v>0</v>
      </c>
      <c r="F179" s="121"/>
      <c r="G179" s="88">
        <f t="shared" si="34"/>
        <v>0</v>
      </c>
      <c r="H179" s="89">
        <f t="shared" si="35"/>
        <v>0</v>
      </c>
      <c r="I179" s="90"/>
      <c r="J179" s="91">
        <f>SUM(J180:J186)</f>
        <v>25291.766499999998</v>
      </c>
      <c r="K179" s="91">
        <f>SUM(K180:K186)</f>
        <v>18596.178599999999</v>
      </c>
      <c r="L179" s="91">
        <f>SUM(L180:L186)</f>
        <v>0</v>
      </c>
      <c r="M179" s="91">
        <f>SUM(M180:M186)</f>
        <v>18596.178599999999</v>
      </c>
      <c r="N179" s="91">
        <f t="shared" si="49"/>
        <v>6695.5878999999986</v>
      </c>
      <c r="O179" s="92">
        <f t="shared" si="32"/>
        <v>0</v>
      </c>
      <c r="P179" s="86">
        <f t="shared" si="33"/>
        <v>0.73526610329887399</v>
      </c>
    </row>
    <row r="180" spans="1:16" ht="26.25" x14ac:dyDescent="0.25">
      <c r="A180" s="75" t="s">
        <v>345</v>
      </c>
      <c r="B180" s="75" t="s">
        <v>133</v>
      </c>
      <c r="C180" s="76" t="s">
        <v>91</v>
      </c>
      <c r="D180" s="45">
        <v>2.81</v>
      </c>
      <c r="E180" s="46">
        <v>0</v>
      </c>
      <c r="F180" s="62"/>
      <c r="G180" s="48">
        <f t="shared" si="34"/>
        <v>0</v>
      </c>
      <c r="H180" s="49">
        <f t="shared" si="35"/>
        <v>2.81</v>
      </c>
      <c r="I180" s="50">
        <v>37.06</v>
      </c>
      <c r="J180" s="50">
        <f t="shared" ref="J180:J186" si="54">I180*D180</f>
        <v>104.13860000000001</v>
      </c>
      <c r="K180" s="51">
        <f t="shared" ref="K180:K186" si="55">E180*I180</f>
        <v>0</v>
      </c>
      <c r="L180" s="51">
        <f t="shared" ref="L180:L186" si="56">F180*I180</f>
        <v>0</v>
      </c>
      <c r="M180" s="51">
        <f t="shared" ref="M180:M186" si="57">I180*G180</f>
        <v>0</v>
      </c>
      <c r="N180" s="51">
        <f t="shared" si="49"/>
        <v>104.13860000000001</v>
      </c>
      <c r="O180" s="52">
        <f t="shared" si="32"/>
        <v>0</v>
      </c>
      <c r="P180" s="53">
        <f t="shared" si="33"/>
        <v>0</v>
      </c>
    </row>
    <row r="181" spans="1:16" ht="39" x14ac:dyDescent="0.25">
      <c r="A181" s="75" t="s">
        <v>346</v>
      </c>
      <c r="B181" s="75" t="s">
        <v>299</v>
      </c>
      <c r="C181" s="76" t="s">
        <v>91</v>
      </c>
      <c r="D181" s="45">
        <v>1.1200000000000001</v>
      </c>
      <c r="E181" s="46">
        <v>0</v>
      </c>
      <c r="F181" s="125"/>
      <c r="G181" s="48">
        <f t="shared" si="34"/>
        <v>0</v>
      </c>
      <c r="H181" s="49">
        <f t="shared" si="35"/>
        <v>1.1200000000000001</v>
      </c>
      <c r="I181" s="50">
        <v>14.23</v>
      </c>
      <c r="J181" s="50">
        <f t="shared" si="54"/>
        <v>15.937600000000002</v>
      </c>
      <c r="K181" s="51">
        <f t="shared" si="55"/>
        <v>0</v>
      </c>
      <c r="L181" s="51">
        <f t="shared" si="56"/>
        <v>0</v>
      </c>
      <c r="M181" s="51">
        <f t="shared" si="57"/>
        <v>0</v>
      </c>
      <c r="N181" s="51">
        <f t="shared" si="49"/>
        <v>15.937600000000002</v>
      </c>
      <c r="O181" s="52">
        <f t="shared" si="32"/>
        <v>0</v>
      </c>
      <c r="P181" s="53">
        <f t="shared" si="33"/>
        <v>0</v>
      </c>
    </row>
    <row r="182" spans="1:16" ht="39" x14ac:dyDescent="0.25">
      <c r="A182" s="75" t="s">
        <v>347</v>
      </c>
      <c r="B182" s="75" t="s">
        <v>348</v>
      </c>
      <c r="C182" s="76" t="s">
        <v>108</v>
      </c>
      <c r="D182" s="45">
        <v>148.12</v>
      </c>
      <c r="E182" s="46">
        <v>148.12</v>
      </c>
      <c r="F182" s="62"/>
      <c r="G182" s="48">
        <f t="shared" si="34"/>
        <v>148.12</v>
      </c>
      <c r="H182" s="49">
        <f t="shared" si="35"/>
        <v>0</v>
      </c>
      <c r="I182" s="50">
        <v>15.08</v>
      </c>
      <c r="J182" s="50">
        <f t="shared" si="54"/>
        <v>2233.6496000000002</v>
      </c>
      <c r="K182" s="51">
        <f t="shared" si="55"/>
        <v>2233.6496000000002</v>
      </c>
      <c r="L182" s="51">
        <f t="shared" si="56"/>
        <v>0</v>
      </c>
      <c r="M182" s="51">
        <f t="shared" si="57"/>
        <v>2233.6496000000002</v>
      </c>
      <c r="N182" s="51">
        <f t="shared" si="49"/>
        <v>0</v>
      </c>
      <c r="O182" s="52">
        <f t="shared" si="32"/>
        <v>0</v>
      </c>
      <c r="P182" s="53">
        <f t="shared" si="33"/>
        <v>1</v>
      </c>
    </row>
    <row r="183" spans="1:16" ht="39" x14ac:dyDescent="0.25">
      <c r="A183" s="64" t="s">
        <v>349</v>
      </c>
      <c r="B183" s="64" t="s">
        <v>301</v>
      </c>
      <c r="C183" s="65" t="s">
        <v>108</v>
      </c>
      <c r="D183" s="66">
        <v>520.61</v>
      </c>
      <c r="E183" s="67">
        <v>239.89882060831783</v>
      </c>
      <c r="F183" s="128"/>
      <c r="G183" s="69">
        <f t="shared" si="34"/>
        <v>239.89882060831783</v>
      </c>
      <c r="H183" s="70">
        <f t="shared" si="35"/>
        <v>280.71117939168221</v>
      </c>
      <c r="I183" s="71">
        <v>16.11</v>
      </c>
      <c r="J183" s="71">
        <f t="shared" si="54"/>
        <v>8387.0270999999993</v>
      </c>
      <c r="K183" s="72">
        <f t="shared" si="55"/>
        <v>3864.77</v>
      </c>
      <c r="L183" s="72">
        <f t="shared" si="56"/>
        <v>0</v>
      </c>
      <c r="M183" s="72">
        <f t="shared" si="57"/>
        <v>3864.77</v>
      </c>
      <c r="N183" s="72">
        <f t="shared" si="49"/>
        <v>4522.2570999999989</v>
      </c>
      <c r="O183" s="73">
        <f t="shared" si="32"/>
        <v>0</v>
      </c>
      <c r="P183" s="74">
        <f t="shared" si="33"/>
        <v>0.46080332803503166</v>
      </c>
    </row>
    <row r="184" spans="1:16" ht="26.25" x14ac:dyDescent="0.25">
      <c r="A184" s="64" t="s">
        <v>350</v>
      </c>
      <c r="B184" s="64" t="s">
        <v>303</v>
      </c>
      <c r="C184" s="65" t="s">
        <v>91</v>
      </c>
      <c r="D184" s="66">
        <v>8.2799999999999994</v>
      </c>
      <c r="E184" s="67">
        <v>6.06</v>
      </c>
      <c r="F184" s="67"/>
      <c r="G184" s="69">
        <f t="shared" si="34"/>
        <v>6.06</v>
      </c>
      <c r="H184" s="70">
        <f t="shared" si="35"/>
        <v>2.2199999999999998</v>
      </c>
      <c r="I184" s="71">
        <v>456.51</v>
      </c>
      <c r="J184" s="71">
        <f t="shared" si="54"/>
        <v>3779.9027999999998</v>
      </c>
      <c r="K184" s="72">
        <f t="shared" si="55"/>
        <v>2766.4505999999997</v>
      </c>
      <c r="L184" s="72">
        <f t="shared" si="56"/>
        <v>0</v>
      </c>
      <c r="M184" s="72">
        <f t="shared" si="57"/>
        <v>2766.4505999999997</v>
      </c>
      <c r="N184" s="72">
        <f t="shared" si="49"/>
        <v>1013.4522000000002</v>
      </c>
      <c r="O184" s="73">
        <f t="shared" si="32"/>
        <v>0</v>
      </c>
      <c r="P184" s="74">
        <f t="shared" si="33"/>
        <v>0.73188405797101441</v>
      </c>
    </row>
    <row r="185" spans="1:16" ht="26.25" x14ac:dyDescent="0.25">
      <c r="A185" s="75" t="s">
        <v>351</v>
      </c>
      <c r="B185" s="75" t="s">
        <v>305</v>
      </c>
      <c r="C185" s="76" t="s">
        <v>91</v>
      </c>
      <c r="D185" s="45">
        <v>2.52</v>
      </c>
      <c r="E185" s="46">
        <v>0</v>
      </c>
      <c r="F185" s="62"/>
      <c r="G185" s="48">
        <f t="shared" si="34"/>
        <v>0</v>
      </c>
      <c r="H185" s="49">
        <f t="shared" si="35"/>
        <v>2.52</v>
      </c>
      <c r="I185" s="50">
        <v>412.62</v>
      </c>
      <c r="J185" s="50">
        <f t="shared" si="54"/>
        <v>1039.8024</v>
      </c>
      <c r="K185" s="51">
        <f t="shared" si="55"/>
        <v>0</v>
      </c>
      <c r="L185" s="51">
        <f t="shared" si="56"/>
        <v>0</v>
      </c>
      <c r="M185" s="51">
        <f t="shared" si="57"/>
        <v>0</v>
      </c>
      <c r="N185" s="51">
        <f t="shared" si="49"/>
        <v>1039.8024</v>
      </c>
      <c r="O185" s="52">
        <f t="shared" si="32"/>
        <v>0</v>
      </c>
      <c r="P185" s="53">
        <f t="shared" si="33"/>
        <v>0</v>
      </c>
    </row>
    <row r="186" spans="1:16" ht="26.25" x14ac:dyDescent="0.25">
      <c r="A186" s="75" t="s">
        <v>352</v>
      </c>
      <c r="B186" s="75" t="s">
        <v>309</v>
      </c>
      <c r="C186" s="76" t="s">
        <v>45</v>
      </c>
      <c r="D186" s="45">
        <v>99.88</v>
      </c>
      <c r="E186" s="46">
        <v>99.88</v>
      </c>
      <c r="F186" s="125"/>
      <c r="G186" s="48">
        <f t="shared" si="34"/>
        <v>99.88</v>
      </c>
      <c r="H186" s="49">
        <f t="shared" si="35"/>
        <v>0</v>
      </c>
      <c r="I186" s="50">
        <v>97.43</v>
      </c>
      <c r="J186" s="50">
        <f t="shared" si="54"/>
        <v>9731.3083999999999</v>
      </c>
      <c r="K186" s="51">
        <f t="shared" si="55"/>
        <v>9731.3083999999999</v>
      </c>
      <c r="L186" s="51">
        <f t="shared" si="56"/>
        <v>0</v>
      </c>
      <c r="M186" s="51">
        <f t="shared" si="57"/>
        <v>9731.3083999999999</v>
      </c>
      <c r="N186" s="51">
        <f t="shared" si="49"/>
        <v>0</v>
      </c>
      <c r="O186" s="52">
        <f t="shared" si="32"/>
        <v>0</v>
      </c>
      <c r="P186" s="53">
        <f t="shared" si="33"/>
        <v>1</v>
      </c>
    </row>
    <row r="187" spans="1:16" x14ac:dyDescent="0.25">
      <c r="A187" s="77" t="s">
        <v>353</v>
      </c>
      <c r="B187" s="77" t="s">
        <v>354</v>
      </c>
      <c r="C187" s="78"/>
      <c r="D187" s="79"/>
      <c r="E187" s="80">
        <v>0</v>
      </c>
      <c r="F187" s="130"/>
      <c r="G187" s="131"/>
      <c r="H187" s="132"/>
      <c r="I187" s="133"/>
      <c r="J187" s="134">
        <f>SUM(J188:J194)</f>
        <v>165958.69819999998</v>
      </c>
      <c r="K187" s="134">
        <f>SUM(K188:K194)</f>
        <v>157130.32819999999</v>
      </c>
      <c r="L187" s="134">
        <f>SUM(L188:L194)</f>
        <v>0</v>
      </c>
      <c r="M187" s="134">
        <f>SUM(M188:M194)</f>
        <v>157130.32819999999</v>
      </c>
      <c r="N187" s="134"/>
      <c r="O187" s="135"/>
      <c r="P187" s="136"/>
    </row>
    <row r="188" spans="1:16" ht="26.25" x14ac:dyDescent="0.25">
      <c r="A188" s="75" t="s">
        <v>355</v>
      </c>
      <c r="B188" s="75" t="s">
        <v>356</v>
      </c>
      <c r="C188" s="76" t="s">
        <v>91</v>
      </c>
      <c r="D188" s="45">
        <v>82.21</v>
      </c>
      <c r="E188" s="46">
        <v>82.21</v>
      </c>
      <c r="F188" s="137"/>
      <c r="G188" s="48">
        <f t="shared" si="34"/>
        <v>82.21</v>
      </c>
      <c r="H188" s="49">
        <f t="shared" si="35"/>
        <v>0</v>
      </c>
      <c r="I188" s="50">
        <v>188.19</v>
      </c>
      <c r="J188" s="50">
        <f t="shared" ref="J188:J194" si="58">I188*D188</f>
        <v>15471.099899999999</v>
      </c>
      <c r="K188" s="51">
        <f t="shared" ref="K188:K194" si="59">E188*I188</f>
        <v>15471.099899999999</v>
      </c>
      <c r="L188" s="51">
        <f t="shared" ref="L188:L194" si="60">F188*I188</f>
        <v>0</v>
      </c>
      <c r="M188" s="51">
        <f t="shared" ref="M188:M194" si="61">I188*G188</f>
        <v>15471.099899999999</v>
      </c>
      <c r="N188" s="51">
        <f t="shared" si="49"/>
        <v>0</v>
      </c>
      <c r="O188" s="52">
        <f t="shared" ref="O188:O251" si="62">L188/J188</f>
        <v>0</v>
      </c>
      <c r="P188" s="53">
        <f t="shared" ref="P188:P251" si="63">M188/J188</f>
        <v>1</v>
      </c>
    </row>
    <row r="189" spans="1:16" x14ac:dyDescent="0.25">
      <c r="A189" s="75" t="s">
        <v>357</v>
      </c>
      <c r="B189" s="75" t="s">
        <v>97</v>
      </c>
      <c r="C189" s="76" t="s">
        <v>45</v>
      </c>
      <c r="D189" s="45">
        <v>1704.25</v>
      </c>
      <c r="E189" s="46">
        <v>1704.25</v>
      </c>
      <c r="F189" s="137"/>
      <c r="G189" s="48">
        <f t="shared" si="34"/>
        <v>1704.25</v>
      </c>
      <c r="H189" s="49">
        <f t="shared" si="35"/>
        <v>0</v>
      </c>
      <c r="I189" s="50">
        <v>5.0199999999999996</v>
      </c>
      <c r="J189" s="50">
        <f t="shared" si="58"/>
        <v>8555.3349999999991</v>
      </c>
      <c r="K189" s="51">
        <f t="shared" si="59"/>
        <v>8555.3349999999991</v>
      </c>
      <c r="L189" s="51">
        <f t="shared" si="60"/>
        <v>0</v>
      </c>
      <c r="M189" s="51">
        <f t="shared" si="61"/>
        <v>8555.3349999999991</v>
      </c>
      <c r="N189" s="51">
        <f t="shared" si="49"/>
        <v>0</v>
      </c>
      <c r="O189" s="52">
        <f t="shared" si="62"/>
        <v>0</v>
      </c>
      <c r="P189" s="53">
        <f t="shared" si="63"/>
        <v>1</v>
      </c>
    </row>
    <row r="190" spans="1:16" ht="26.25" x14ac:dyDescent="0.25">
      <c r="A190" s="75" t="s">
        <v>358</v>
      </c>
      <c r="B190" s="75" t="s">
        <v>359</v>
      </c>
      <c r="C190" s="76" t="s">
        <v>45</v>
      </c>
      <c r="D190" s="45">
        <v>1704.25</v>
      </c>
      <c r="E190" s="46">
        <v>1704.25</v>
      </c>
      <c r="F190" s="138"/>
      <c r="G190" s="48">
        <f t="shared" si="34"/>
        <v>1704.25</v>
      </c>
      <c r="H190" s="49">
        <f t="shared" si="35"/>
        <v>0</v>
      </c>
      <c r="I190" s="50">
        <v>2.89</v>
      </c>
      <c r="J190" s="50">
        <f t="shared" si="58"/>
        <v>4925.2825000000003</v>
      </c>
      <c r="K190" s="51">
        <f t="shared" si="59"/>
        <v>4925.2825000000003</v>
      </c>
      <c r="L190" s="51">
        <f t="shared" si="60"/>
        <v>0</v>
      </c>
      <c r="M190" s="51">
        <f t="shared" si="61"/>
        <v>4925.2825000000003</v>
      </c>
      <c r="N190" s="51">
        <f t="shared" si="49"/>
        <v>0</v>
      </c>
      <c r="O190" s="52">
        <f t="shared" si="62"/>
        <v>0</v>
      </c>
      <c r="P190" s="53">
        <f t="shared" si="63"/>
        <v>1</v>
      </c>
    </row>
    <row r="191" spans="1:16" ht="39" x14ac:dyDescent="0.25">
      <c r="A191" s="75" t="s">
        <v>360</v>
      </c>
      <c r="B191" s="75" t="s">
        <v>361</v>
      </c>
      <c r="C191" s="76" t="s">
        <v>45</v>
      </c>
      <c r="D191" s="45">
        <v>1273.1400000000001</v>
      </c>
      <c r="E191" s="46">
        <v>1273.1400000000001</v>
      </c>
      <c r="F191" s="138"/>
      <c r="G191" s="48">
        <f t="shared" si="34"/>
        <v>1273.1400000000001</v>
      </c>
      <c r="H191" s="49">
        <f t="shared" si="35"/>
        <v>0</v>
      </c>
      <c r="I191" s="50">
        <v>57.69</v>
      </c>
      <c r="J191" s="50">
        <f t="shared" si="58"/>
        <v>73447.446599999996</v>
      </c>
      <c r="K191" s="51">
        <f t="shared" si="59"/>
        <v>73447.446599999996</v>
      </c>
      <c r="L191" s="51">
        <f t="shared" si="60"/>
        <v>0</v>
      </c>
      <c r="M191" s="51">
        <f t="shared" si="61"/>
        <v>73447.446599999996</v>
      </c>
      <c r="N191" s="51">
        <f t="shared" si="49"/>
        <v>0</v>
      </c>
      <c r="O191" s="52">
        <f t="shared" si="62"/>
        <v>0</v>
      </c>
      <c r="P191" s="53">
        <f t="shared" si="63"/>
        <v>1</v>
      </c>
    </row>
    <row r="192" spans="1:16" x14ac:dyDescent="0.25">
      <c r="A192" s="43" t="s">
        <v>362</v>
      </c>
      <c r="B192" s="43" t="s">
        <v>363</v>
      </c>
      <c r="C192" s="44" t="s">
        <v>364</v>
      </c>
      <c r="D192" s="45">
        <v>950.99</v>
      </c>
      <c r="E192" s="46">
        <v>950.99</v>
      </c>
      <c r="F192" s="138"/>
      <c r="G192" s="48">
        <f t="shared" si="34"/>
        <v>950.99</v>
      </c>
      <c r="H192" s="49">
        <f t="shared" si="35"/>
        <v>0</v>
      </c>
      <c r="I192" s="50">
        <v>11.82</v>
      </c>
      <c r="J192" s="50">
        <f t="shared" si="58"/>
        <v>11240.701800000001</v>
      </c>
      <c r="K192" s="51">
        <f t="shared" si="59"/>
        <v>11240.701800000001</v>
      </c>
      <c r="L192" s="51">
        <f t="shared" si="60"/>
        <v>0</v>
      </c>
      <c r="M192" s="51">
        <f t="shared" si="61"/>
        <v>11240.701800000001</v>
      </c>
      <c r="N192" s="51">
        <f t="shared" si="49"/>
        <v>0</v>
      </c>
      <c r="O192" s="52">
        <f t="shared" si="62"/>
        <v>0</v>
      </c>
      <c r="P192" s="53">
        <f t="shared" si="63"/>
        <v>1</v>
      </c>
    </row>
    <row r="193" spans="1:16" ht="26.25" x14ac:dyDescent="0.25">
      <c r="A193" s="43" t="s">
        <v>365</v>
      </c>
      <c r="B193" s="43" t="s">
        <v>366</v>
      </c>
      <c r="C193" s="44" t="s">
        <v>81</v>
      </c>
      <c r="D193" s="45">
        <v>1263</v>
      </c>
      <c r="E193" s="46">
        <v>0</v>
      </c>
      <c r="F193" s="138"/>
      <c r="G193" s="48">
        <f t="shared" si="34"/>
        <v>0</v>
      </c>
      <c r="H193" s="49">
        <f t="shared" si="35"/>
        <v>1263</v>
      </c>
      <c r="I193" s="50">
        <v>6.99</v>
      </c>
      <c r="J193" s="50">
        <f t="shared" si="58"/>
        <v>8828.3700000000008</v>
      </c>
      <c r="K193" s="51">
        <f t="shared" si="59"/>
        <v>0</v>
      </c>
      <c r="L193" s="51">
        <f t="shared" si="60"/>
        <v>0</v>
      </c>
      <c r="M193" s="51">
        <f t="shared" si="61"/>
        <v>0</v>
      </c>
      <c r="N193" s="51">
        <f t="shared" si="49"/>
        <v>8828.3700000000008</v>
      </c>
      <c r="O193" s="52">
        <f t="shared" si="62"/>
        <v>0</v>
      </c>
      <c r="P193" s="53">
        <f t="shared" si="63"/>
        <v>0</v>
      </c>
    </row>
    <row r="194" spans="1:16" ht="26.25" x14ac:dyDescent="0.25">
      <c r="A194" s="75" t="s">
        <v>367</v>
      </c>
      <c r="B194" s="75" t="s">
        <v>368</v>
      </c>
      <c r="C194" s="76" t="s">
        <v>45</v>
      </c>
      <c r="D194" s="45">
        <v>1273.1400000000001</v>
      </c>
      <c r="E194" s="46">
        <v>1273.1400000000001</v>
      </c>
      <c r="F194" s="138"/>
      <c r="G194" s="48">
        <f t="shared" si="34"/>
        <v>1273.1400000000001</v>
      </c>
      <c r="H194" s="49">
        <f t="shared" si="35"/>
        <v>0</v>
      </c>
      <c r="I194" s="50">
        <v>34.159999999999997</v>
      </c>
      <c r="J194" s="50">
        <f t="shared" si="58"/>
        <v>43490.462399999997</v>
      </c>
      <c r="K194" s="51">
        <f t="shared" si="59"/>
        <v>43490.462399999997</v>
      </c>
      <c r="L194" s="51">
        <f t="shared" si="60"/>
        <v>0</v>
      </c>
      <c r="M194" s="51">
        <f t="shared" si="61"/>
        <v>43490.462399999997</v>
      </c>
      <c r="N194" s="51">
        <f t="shared" si="49"/>
        <v>0</v>
      </c>
      <c r="O194" s="52">
        <f t="shared" si="62"/>
        <v>0</v>
      </c>
      <c r="P194" s="53">
        <f t="shared" si="63"/>
        <v>1</v>
      </c>
    </row>
    <row r="195" spans="1:16" x14ac:dyDescent="0.25">
      <c r="A195" s="20" t="s">
        <v>369</v>
      </c>
      <c r="B195" s="20" t="s">
        <v>370</v>
      </c>
      <c r="C195" s="21"/>
      <c r="D195" s="41"/>
      <c r="E195" s="42">
        <v>0</v>
      </c>
      <c r="F195" s="139"/>
      <c r="G195" s="55">
        <f t="shared" si="34"/>
        <v>0</v>
      </c>
      <c r="H195" s="56">
        <f t="shared" si="35"/>
        <v>0</v>
      </c>
      <c r="I195" s="57"/>
      <c r="J195" s="58">
        <f>SUM(J196+J201+J206+J209+J214+J220+J225)</f>
        <v>373162.39949999994</v>
      </c>
      <c r="K195" s="58">
        <f>SUM(K196+K201+K206+K209+K214+K220+K225)</f>
        <v>350892.2365</v>
      </c>
      <c r="L195" s="58">
        <f>SUM(L196+L201+L206+L209+L214+L220+L225)</f>
        <v>0</v>
      </c>
      <c r="M195" s="58">
        <f>SUM(M196+M201+M206+M209+M214+M220+M225)</f>
        <v>350892.2365</v>
      </c>
      <c r="N195" s="58">
        <f t="shared" si="49"/>
        <v>22270.162999999942</v>
      </c>
      <c r="O195" s="59">
        <f t="shared" si="62"/>
        <v>0</v>
      </c>
      <c r="P195" s="29">
        <f t="shared" si="63"/>
        <v>0.94032045289171762</v>
      </c>
    </row>
    <row r="196" spans="1:16" x14ac:dyDescent="0.25">
      <c r="A196" s="77" t="s">
        <v>371</v>
      </c>
      <c r="B196" s="77" t="s">
        <v>372</v>
      </c>
      <c r="C196" s="78"/>
      <c r="D196" s="79"/>
      <c r="E196" s="80">
        <v>0</v>
      </c>
      <c r="F196" s="140"/>
      <c r="G196" s="88">
        <f t="shared" si="34"/>
        <v>0</v>
      </c>
      <c r="H196" s="89">
        <f t="shared" si="35"/>
        <v>0</v>
      </c>
      <c r="I196" s="90"/>
      <c r="J196" s="91">
        <f>SUM(J197:J200)</f>
        <v>100608.7412</v>
      </c>
      <c r="K196" s="91">
        <f>SUM(K197:K200)</f>
        <v>100608.7412</v>
      </c>
      <c r="L196" s="91">
        <f>SUM(L197:L200)</f>
        <v>0</v>
      </c>
      <c r="M196" s="91">
        <f>SUM(M197:M200)</f>
        <v>100608.7412</v>
      </c>
      <c r="N196" s="91">
        <f t="shared" si="49"/>
        <v>0</v>
      </c>
      <c r="O196" s="92">
        <f t="shared" si="62"/>
        <v>0</v>
      </c>
      <c r="P196" s="86">
        <f t="shared" si="63"/>
        <v>1</v>
      </c>
    </row>
    <row r="197" spans="1:16" ht="39" x14ac:dyDescent="0.25">
      <c r="A197" s="75" t="s">
        <v>373</v>
      </c>
      <c r="B197" s="75" t="s">
        <v>301</v>
      </c>
      <c r="C197" s="76" t="s">
        <v>108</v>
      </c>
      <c r="D197" s="45">
        <v>2959.1</v>
      </c>
      <c r="E197" s="46">
        <v>2959.1000000000004</v>
      </c>
      <c r="F197" s="138"/>
      <c r="G197" s="48">
        <f t="shared" si="34"/>
        <v>2959.1000000000004</v>
      </c>
      <c r="H197" s="49">
        <v>0</v>
      </c>
      <c r="I197" s="50">
        <v>16.11</v>
      </c>
      <c r="J197" s="50">
        <f>I197*D197</f>
        <v>47671.100999999995</v>
      </c>
      <c r="K197" s="51">
        <f>E197*I197</f>
        <v>47671.101000000002</v>
      </c>
      <c r="L197" s="51">
        <f>F197*I197</f>
        <v>0</v>
      </c>
      <c r="M197" s="51">
        <f>I197*G197</f>
        <v>47671.101000000002</v>
      </c>
      <c r="N197" s="51">
        <f t="shared" si="49"/>
        <v>0</v>
      </c>
      <c r="O197" s="52">
        <f t="shared" si="62"/>
        <v>0</v>
      </c>
      <c r="P197" s="53">
        <f t="shared" si="63"/>
        <v>1.0000000000000002</v>
      </c>
    </row>
    <row r="198" spans="1:16" ht="39" x14ac:dyDescent="0.25">
      <c r="A198" s="75" t="s">
        <v>374</v>
      </c>
      <c r="B198" s="75" t="s">
        <v>348</v>
      </c>
      <c r="C198" s="76" t="s">
        <v>108</v>
      </c>
      <c r="D198" s="45">
        <v>116.62</v>
      </c>
      <c r="E198" s="46">
        <v>116.62</v>
      </c>
      <c r="F198" s="138"/>
      <c r="G198" s="48">
        <f t="shared" si="34"/>
        <v>116.62</v>
      </c>
      <c r="H198" s="49">
        <f t="shared" si="35"/>
        <v>0</v>
      </c>
      <c r="I198" s="50">
        <v>15.08</v>
      </c>
      <c r="J198" s="50">
        <f>I198*D198</f>
        <v>1758.6296</v>
      </c>
      <c r="K198" s="51">
        <f>E198*I198</f>
        <v>1758.6296</v>
      </c>
      <c r="L198" s="51">
        <f>F198*I198</f>
        <v>0</v>
      </c>
      <c r="M198" s="51">
        <f>I198*G198</f>
        <v>1758.6296</v>
      </c>
      <c r="N198" s="51">
        <f t="shared" si="49"/>
        <v>0</v>
      </c>
      <c r="O198" s="52">
        <f t="shared" si="62"/>
        <v>0</v>
      </c>
      <c r="P198" s="53">
        <f t="shared" si="63"/>
        <v>1</v>
      </c>
    </row>
    <row r="199" spans="1:16" ht="26.25" x14ac:dyDescent="0.25">
      <c r="A199" s="75" t="s">
        <v>375</v>
      </c>
      <c r="B199" s="75" t="s">
        <v>376</v>
      </c>
      <c r="C199" s="76" t="s">
        <v>45</v>
      </c>
      <c r="D199" s="45">
        <v>401.22</v>
      </c>
      <c r="E199" s="46">
        <v>401.22</v>
      </c>
      <c r="F199" s="138"/>
      <c r="G199" s="48">
        <f t="shared" si="34"/>
        <v>401.22</v>
      </c>
      <c r="H199" s="49">
        <f t="shared" si="35"/>
        <v>0</v>
      </c>
      <c r="I199" s="50">
        <v>93.09</v>
      </c>
      <c r="J199" s="50">
        <f>I199*D199</f>
        <v>37349.569800000005</v>
      </c>
      <c r="K199" s="51">
        <f>E199*I199</f>
        <v>37349.569800000005</v>
      </c>
      <c r="L199" s="51">
        <f>F199*I199</f>
        <v>0</v>
      </c>
      <c r="M199" s="51">
        <f>I199*G199</f>
        <v>37349.569800000005</v>
      </c>
      <c r="N199" s="51">
        <f t="shared" si="49"/>
        <v>0</v>
      </c>
      <c r="O199" s="52">
        <f t="shared" si="62"/>
        <v>0</v>
      </c>
      <c r="P199" s="53">
        <f t="shared" si="63"/>
        <v>1</v>
      </c>
    </row>
    <row r="200" spans="1:16" ht="26.25" x14ac:dyDescent="0.25">
      <c r="A200" s="169" t="s">
        <v>377</v>
      </c>
      <c r="B200" s="169" t="s">
        <v>378</v>
      </c>
      <c r="C200" s="170" t="s">
        <v>91</v>
      </c>
      <c r="D200" s="171">
        <v>29.36</v>
      </c>
      <c r="E200" s="172">
        <v>29.36</v>
      </c>
      <c r="F200" s="173"/>
      <c r="G200" s="174">
        <f t="shared" si="34"/>
        <v>29.36</v>
      </c>
      <c r="H200" s="175">
        <f t="shared" si="35"/>
        <v>0</v>
      </c>
      <c r="I200" s="176">
        <v>471.03</v>
      </c>
      <c r="J200" s="176">
        <f>I200*D200</f>
        <v>13829.440799999998</v>
      </c>
      <c r="K200" s="177">
        <f>E200*I200</f>
        <v>13829.440799999998</v>
      </c>
      <c r="L200" s="177">
        <f>F200*I200</f>
        <v>0</v>
      </c>
      <c r="M200" s="177">
        <f>I200*G200</f>
        <v>13829.440799999998</v>
      </c>
      <c r="N200" s="177">
        <f t="shared" si="49"/>
        <v>0</v>
      </c>
      <c r="O200" s="178">
        <f t="shared" si="62"/>
        <v>0</v>
      </c>
      <c r="P200" s="179">
        <f t="shared" si="63"/>
        <v>1</v>
      </c>
    </row>
    <row r="201" spans="1:16" x14ac:dyDescent="0.25">
      <c r="A201" s="77" t="s">
        <v>379</v>
      </c>
      <c r="B201" s="77" t="s">
        <v>380</v>
      </c>
      <c r="C201" s="78"/>
      <c r="D201" s="79"/>
      <c r="E201" s="80">
        <v>0</v>
      </c>
      <c r="F201" s="140"/>
      <c r="G201" s="88">
        <f t="shared" si="34"/>
        <v>0</v>
      </c>
      <c r="H201" s="89">
        <f t="shared" si="35"/>
        <v>0</v>
      </c>
      <c r="I201" s="90"/>
      <c r="J201" s="91">
        <f>SUM(J202:J205)</f>
        <v>55881</v>
      </c>
      <c r="K201" s="91">
        <f>SUM(K202:K205)</f>
        <v>51510.357000000004</v>
      </c>
      <c r="L201" s="91">
        <f>SUM(L202:L205)</f>
        <v>0</v>
      </c>
      <c r="M201" s="91">
        <f>SUM(M202:M205)</f>
        <v>51510.357000000004</v>
      </c>
      <c r="N201" s="91">
        <f t="shared" si="49"/>
        <v>4370.6429999999964</v>
      </c>
      <c r="O201" s="92">
        <f t="shared" si="62"/>
        <v>0</v>
      </c>
      <c r="P201" s="86">
        <f t="shared" si="63"/>
        <v>0.92178660009663393</v>
      </c>
    </row>
    <row r="202" spans="1:16" ht="39" x14ac:dyDescent="0.25">
      <c r="A202" s="75" t="s">
        <v>381</v>
      </c>
      <c r="B202" s="75" t="s">
        <v>348</v>
      </c>
      <c r="C202" s="76" t="s">
        <v>108</v>
      </c>
      <c r="D202" s="45">
        <v>17</v>
      </c>
      <c r="E202" s="46">
        <v>17</v>
      </c>
      <c r="F202" s="138"/>
      <c r="G202" s="48">
        <f t="shared" si="34"/>
        <v>17</v>
      </c>
      <c r="H202" s="49">
        <f t="shared" si="35"/>
        <v>0</v>
      </c>
      <c r="I202" s="50">
        <v>15.08</v>
      </c>
      <c r="J202" s="50">
        <f>I202*D202</f>
        <v>256.36</v>
      </c>
      <c r="K202" s="51">
        <f>E202*I202</f>
        <v>256.36</v>
      </c>
      <c r="L202" s="51">
        <f>F202*I202</f>
        <v>0</v>
      </c>
      <c r="M202" s="51">
        <f>I202*G202</f>
        <v>256.36</v>
      </c>
      <c r="N202" s="51">
        <f t="shared" si="49"/>
        <v>0</v>
      </c>
      <c r="O202" s="52">
        <f t="shared" si="62"/>
        <v>0</v>
      </c>
      <c r="P202" s="53">
        <f t="shared" si="63"/>
        <v>1</v>
      </c>
    </row>
    <row r="203" spans="1:16" ht="39" x14ac:dyDescent="0.25">
      <c r="A203" s="75" t="s">
        <v>382</v>
      </c>
      <c r="B203" s="75" t="s">
        <v>301</v>
      </c>
      <c r="C203" s="76" t="s">
        <v>108</v>
      </c>
      <c r="D203" s="45">
        <v>282</v>
      </c>
      <c r="E203" s="46">
        <v>10.7</v>
      </c>
      <c r="F203" s="138"/>
      <c r="G203" s="48">
        <f t="shared" si="34"/>
        <v>10.7</v>
      </c>
      <c r="H203" s="49">
        <f t="shared" si="35"/>
        <v>271.3</v>
      </c>
      <c r="I203" s="50">
        <v>16.11</v>
      </c>
      <c r="J203" s="50">
        <f>I203*D203</f>
        <v>4543.0199999999995</v>
      </c>
      <c r="K203" s="51">
        <f>E203*I203</f>
        <v>172.37699999999998</v>
      </c>
      <c r="L203" s="51">
        <f>F203*I203</f>
        <v>0</v>
      </c>
      <c r="M203" s="51">
        <f>I203*G203</f>
        <v>172.37699999999998</v>
      </c>
      <c r="N203" s="51">
        <f t="shared" si="49"/>
        <v>4370.6429999999991</v>
      </c>
      <c r="O203" s="52">
        <f t="shared" si="62"/>
        <v>0</v>
      </c>
      <c r="P203" s="53">
        <f t="shared" si="63"/>
        <v>3.7943262411347517E-2</v>
      </c>
    </row>
    <row r="204" spans="1:16" ht="39" x14ac:dyDescent="0.25">
      <c r="A204" s="75" t="s">
        <v>383</v>
      </c>
      <c r="B204" s="75" t="s">
        <v>384</v>
      </c>
      <c r="C204" s="76" t="s">
        <v>385</v>
      </c>
      <c r="D204" s="45">
        <v>200.4</v>
      </c>
      <c r="E204" s="46">
        <v>200.4</v>
      </c>
      <c r="F204" s="138"/>
      <c r="G204" s="48">
        <f t="shared" si="34"/>
        <v>200.4</v>
      </c>
      <c r="H204" s="49">
        <f t="shared" si="35"/>
        <v>0</v>
      </c>
      <c r="I204" s="50">
        <v>219.65</v>
      </c>
      <c r="J204" s="50">
        <f>I204*D204</f>
        <v>44017.86</v>
      </c>
      <c r="K204" s="51">
        <f>E204*I204</f>
        <v>44017.86</v>
      </c>
      <c r="L204" s="51">
        <f>F204*I204</f>
        <v>0</v>
      </c>
      <c r="M204" s="51">
        <f>I204*G204</f>
        <v>44017.86</v>
      </c>
      <c r="N204" s="51">
        <f t="shared" si="49"/>
        <v>0</v>
      </c>
      <c r="O204" s="52">
        <f t="shared" si="62"/>
        <v>0</v>
      </c>
      <c r="P204" s="53">
        <f t="shared" si="63"/>
        <v>1</v>
      </c>
    </row>
    <row r="205" spans="1:16" ht="39" x14ac:dyDescent="0.25">
      <c r="A205" s="64" t="s">
        <v>386</v>
      </c>
      <c r="B205" s="64" t="s">
        <v>387</v>
      </c>
      <c r="C205" s="65" t="s">
        <v>45</v>
      </c>
      <c r="D205" s="66">
        <v>184</v>
      </c>
      <c r="E205" s="67">
        <v>184</v>
      </c>
      <c r="F205" s="66"/>
      <c r="G205" s="69">
        <f t="shared" si="34"/>
        <v>184</v>
      </c>
      <c r="H205" s="70">
        <f t="shared" si="35"/>
        <v>0</v>
      </c>
      <c r="I205" s="71">
        <v>38.39</v>
      </c>
      <c r="J205" s="71">
        <f>I205*D205</f>
        <v>7063.76</v>
      </c>
      <c r="K205" s="72">
        <f>E205*I205</f>
        <v>7063.76</v>
      </c>
      <c r="L205" s="72">
        <f>F205*I205</f>
        <v>0</v>
      </c>
      <c r="M205" s="72">
        <f>I205*G205</f>
        <v>7063.76</v>
      </c>
      <c r="N205" s="72">
        <f t="shared" si="49"/>
        <v>0</v>
      </c>
      <c r="O205" s="73">
        <f t="shared" si="62"/>
        <v>0</v>
      </c>
      <c r="P205" s="74">
        <f t="shared" si="63"/>
        <v>1</v>
      </c>
    </row>
    <row r="206" spans="1:16" x14ac:dyDescent="0.25">
      <c r="A206" s="77" t="s">
        <v>388</v>
      </c>
      <c r="B206" s="77" t="s">
        <v>389</v>
      </c>
      <c r="C206" s="78"/>
      <c r="D206" s="79"/>
      <c r="E206" s="80">
        <v>0</v>
      </c>
      <c r="F206" s="140"/>
      <c r="G206" s="88">
        <f t="shared" si="34"/>
        <v>0</v>
      </c>
      <c r="H206" s="89">
        <f t="shared" si="35"/>
        <v>0</v>
      </c>
      <c r="I206" s="90"/>
      <c r="J206" s="91">
        <f>SUM(J207:J208)</f>
        <v>1884.7545</v>
      </c>
      <c r="K206" s="91">
        <f>SUM(K207:K208)</f>
        <v>1884.7545</v>
      </c>
      <c r="L206" s="91">
        <f>SUM(L207:L208)</f>
        <v>0</v>
      </c>
      <c r="M206" s="91">
        <f>SUM(M207:M208)</f>
        <v>1884.7545</v>
      </c>
      <c r="N206" s="91">
        <f t="shared" si="49"/>
        <v>0</v>
      </c>
      <c r="O206" s="92">
        <f t="shared" si="62"/>
        <v>0</v>
      </c>
      <c r="P206" s="86">
        <f t="shared" si="63"/>
        <v>1</v>
      </c>
    </row>
    <row r="207" spans="1:16" ht="26.25" x14ac:dyDescent="0.25">
      <c r="A207" s="75" t="s">
        <v>390</v>
      </c>
      <c r="B207" s="75" t="s">
        <v>391</v>
      </c>
      <c r="C207" s="76" t="s">
        <v>45</v>
      </c>
      <c r="D207" s="45">
        <v>11.46</v>
      </c>
      <c r="E207" s="46">
        <v>11.46</v>
      </c>
      <c r="F207" s="138"/>
      <c r="G207" s="48">
        <f t="shared" si="34"/>
        <v>11.46</v>
      </c>
      <c r="H207" s="49">
        <f t="shared" si="35"/>
        <v>0</v>
      </c>
      <c r="I207" s="50">
        <v>117.06</v>
      </c>
      <c r="J207" s="50">
        <f>I207*D207</f>
        <v>1341.5076000000001</v>
      </c>
      <c r="K207" s="51">
        <f>E207*I207</f>
        <v>1341.5076000000001</v>
      </c>
      <c r="L207" s="51">
        <f>F207*I207</f>
        <v>0</v>
      </c>
      <c r="M207" s="51">
        <f>I207*G207</f>
        <v>1341.5076000000001</v>
      </c>
      <c r="N207" s="51">
        <f t="shared" si="49"/>
        <v>0</v>
      </c>
      <c r="O207" s="52">
        <f t="shared" si="62"/>
        <v>0</v>
      </c>
      <c r="P207" s="53">
        <f t="shared" si="63"/>
        <v>1</v>
      </c>
    </row>
    <row r="208" spans="1:16" ht="26.25" x14ac:dyDescent="0.25">
      <c r="A208" s="75" t="s">
        <v>392</v>
      </c>
      <c r="B208" s="75" t="s">
        <v>303</v>
      </c>
      <c r="C208" s="76" t="s">
        <v>91</v>
      </c>
      <c r="D208" s="45">
        <v>1.19</v>
      </c>
      <c r="E208" s="46">
        <v>1.19</v>
      </c>
      <c r="F208" s="138"/>
      <c r="G208" s="48">
        <f t="shared" si="34"/>
        <v>1.19</v>
      </c>
      <c r="H208" s="49">
        <f t="shared" si="35"/>
        <v>0</v>
      </c>
      <c r="I208" s="50">
        <v>456.51</v>
      </c>
      <c r="J208" s="50">
        <f>I208*D208</f>
        <v>543.24689999999998</v>
      </c>
      <c r="K208" s="51">
        <f>E208*I208</f>
        <v>543.24689999999998</v>
      </c>
      <c r="L208" s="51">
        <f>F208*I208</f>
        <v>0</v>
      </c>
      <c r="M208" s="51">
        <f>I208*G208</f>
        <v>543.24689999999998</v>
      </c>
      <c r="N208" s="51">
        <f t="shared" si="49"/>
        <v>0</v>
      </c>
      <c r="O208" s="52">
        <f t="shared" si="62"/>
        <v>0</v>
      </c>
      <c r="P208" s="53">
        <f t="shared" si="63"/>
        <v>1</v>
      </c>
    </row>
    <row r="209" spans="1:16" x14ac:dyDescent="0.25">
      <c r="A209" s="77" t="s">
        <v>393</v>
      </c>
      <c r="B209" s="77" t="s">
        <v>394</v>
      </c>
      <c r="C209" s="78"/>
      <c r="D209" s="79"/>
      <c r="E209" s="80">
        <v>0</v>
      </c>
      <c r="F209" s="140"/>
      <c r="G209" s="88">
        <f t="shared" ref="G209:G272" si="64">E209+F209</f>
        <v>0</v>
      </c>
      <c r="H209" s="89">
        <f t="shared" ref="H209:H272" si="65">D209-G209</f>
        <v>0</v>
      </c>
      <c r="I209" s="90"/>
      <c r="J209" s="91">
        <f>SUM(J210:J213)</f>
        <v>19105.762699999999</v>
      </c>
      <c r="K209" s="91">
        <f>SUM(K210:K213)</f>
        <v>19105.762699999999</v>
      </c>
      <c r="L209" s="91">
        <f>SUM(L210:L213)</f>
        <v>0</v>
      </c>
      <c r="M209" s="91">
        <f>SUM(M210:M213)</f>
        <v>19105.762699999999</v>
      </c>
      <c r="N209" s="91">
        <f t="shared" si="49"/>
        <v>0</v>
      </c>
      <c r="O209" s="92">
        <f t="shared" si="62"/>
        <v>0</v>
      </c>
      <c r="P209" s="86">
        <f t="shared" si="63"/>
        <v>1</v>
      </c>
    </row>
    <row r="210" spans="1:16" ht="39" x14ac:dyDescent="0.25">
      <c r="A210" s="75" t="s">
        <v>395</v>
      </c>
      <c r="B210" s="75" t="s">
        <v>348</v>
      </c>
      <c r="C210" s="76" t="s">
        <v>108</v>
      </c>
      <c r="D210" s="45">
        <v>124</v>
      </c>
      <c r="E210" s="46">
        <v>124</v>
      </c>
      <c r="F210" s="138"/>
      <c r="G210" s="48">
        <f t="shared" si="64"/>
        <v>124</v>
      </c>
      <c r="H210" s="49">
        <f t="shared" si="65"/>
        <v>0</v>
      </c>
      <c r="I210" s="50">
        <v>15.08</v>
      </c>
      <c r="J210" s="50">
        <f>I210*D210</f>
        <v>1869.92</v>
      </c>
      <c r="K210" s="51">
        <f>E210*I210</f>
        <v>1869.92</v>
      </c>
      <c r="L210" s="51">
        <f>F210*I210</f>
        <v>0</v>
      </c>
      <c r="M210" s="51">
        <f>I210*G210</f>
        <v>1869.92</v>
      </c>
      <c r="N210" s="51">
        <f t="shared" si="49"/>
        <v>0</v>
      </c>
      <c r="O210" s="52">
        <f t="shared" si="62"/>
        <v>0</v>
      </c>
      <c r="P210" s="53">
        <f t="shared" si="63"/>
        <v>1</v>
      </c>
    </row>
    <row r="211" spans="1:16" ht="39" x14ac:dyDescent="0.25">
      <c r="A211" s="75" t="s">
        <v>396</v>
      </c>
      <c r="B211" s="75" t="s">
        <v>301</v>
      </c>
      <c r="C211" s="76" t="s">
        <v>108</v>
      </c>
      <c r="D211" s="45">
        <v>291</v>
      </c>
      <c r="E211" s="46">
        <v>291</v>
      </c>
      <c r="F211" s="138"/>
      <c r="G211" s="48">
        <f t="shared" si="64"/>
        <v>291</v>
      </c>
      <c r="H211" s="49">
        <f t="shared" si="65"/>
        <v>0</v>
      </c>
      <c r="I211" s="50">
        <v>16.11</v>
      </c>
      <c r="J211" s="50">
        <f>I211*D211</f>
        <v>4688.01</v>
      </c>
      <c r="K211" s="51">
        <f>E211*I211</f>
        <v>4688.01</v>
      </c>
      <c r="L211" s="51">
        <f>F211*I211</f>
        <v>0</v>
      </c>
      <c r="M211" s="51">
        <f>I211*G211</f>
        <v>4688.01</v>
      </c>
      <c r="N211" s="51">
        <f t="shared" si="49"/>
        <v>0</v>
      </c>
      <c r="O211" s="52">
        <f t="shared" si="62"/>
        <v>0</v>
      </c>
      <c r="P211" s="53">
        <f t="shared" si="63"/>
        <v>1</v>
      </c>
    </row>
    <row r="212" spans="1:16" ht="26.25" x14ac:dyDescent="0.25">
      <c r="A212" s="75" t="s">
        <v>397</v>
      </c>
      <c r="B212" s="75" t="s">
        <v>376</v>
      </c>
      <c r="C212" s="76" t="s">
        <v>45</v>
      </c>
      <c r="D212" s="45">
        <v>107.57</v>
      </c>
      <c r="E212" s="46">
        <v>107.57</v>
      </c>
      <c r="F212" s="138"/>
      <c r="G212" s="48">
        <f t="shared" si="64"/>
        <v>107.57</v>
      </c>
      <c r="H212" s="49">
        <f t="shared" si="65"/>
        <v>0</v>
      </c>
      <c r="I212" s="50">
        <v>93.09</v>
      </c>
      <c r="J212" s="50">
        <f>I212*D212</f>
        <v>10013.6913</v>
      </c>
      <c r="K212" s="51">
        <f>E212*I212</f>
        <v>10013.6913</v>
      </c>
      <c r="L212" s="51">
        <f>F212*I212</f>
        <v>0</v>
      </c>
      <c r="M212" s="51">
        <f>I212*G212</f>
        <v>10013.6913</v>
      </c>
      <c r="N212" s="51">
        <f t="shared" si="49"/>
        <v>0</v>
      </c>
      <c r="O212" s="52">
        <f t="shared" si="62"/>
        <v>0</v>
      </c>
      <c r="P212" s="53">
        <f t="shared" si="63"/>
        <v>1</v>
      </c>
    </row>
    <row r="213" spans="1:16" ht="26.25" x14ac:dyDescent="0.25">
      <c r="A213" s="169" t="s">
        <v>398</v>
      </c>
      <c r="B213" s="169" t="s">
        <v>378</v>
      </c>
      <c r="C213" s="170" t="s">
        <v>91</v>
      </c>
      <c r="D213" s="171">
        <v>5.38</v>
      </c>
      <c r="E213" s="172">
        <v>5.38</v>
      </c>
      <c r="F213" s="173"/>
      <c r="G213" s="174">
        <f t="shared" si="64"/>
        <v>5.38</v>
      </c>
      <c r="H213" s="175">
        <f t="shared" si="65"/>
        <v>0</v>
      </c>
      <c r="I213" s="176">
        <v>471.03</v>
      </c>
      <c r="J213" s="176">
        <f>I213*D213</f>
        <v>2534.1414</v>
      </c>
      <c r="K213" s="177">
        <f>E213*I213</f>
        <v>2534.1414</v>
      </c>
      <c r="L213" s="51">
        <f>F213*I213</f>
        <v>0</v>
      </c>
      <c r="M213" s="51">
        <f>I213*G213</f>
        <v>2534.1414</v>
      </c>
      <c r="N213" s="51">
        <f t="shared" si="49"/>
        <v>0</v>
      </c>
      <c r="O213" s="52">
        <f t="shared" si="62"/>
        <v>0</v>
      </c>
      <c r="P213" s="53">
        <f t="shared" si="63"/>
        <v>1</v>
      </c>
    </row>
    <row r="214" spans="1:16" x14ac:dyDescent="0.25">
      <c r="A214" s="77" t="s">
        <v>399</v>
      </c>
      <c r="B214" s="77" t="s">
        <v>400</v>
      </c>
      <c r="C214" s="78"/>
      <c r="D214" s="79"/>
      <c r="E214" s="80">
        <v>0</v>
      </c>
      <c r="F214" s="140"/>
      <c r="G214" s="88">
        <f t="shared" si="64"/>
        <v>0</v>
      </c>
      <c r="H214" s="89">
        <f t="shared" si="65"/>
        <v>0</v>
      </c>
      <c r="I214" s="90"/>
      <c r="J214" s="91">
        <f>SUM(J215:J219)</f>
        <v>32727.135900000001</v>
      </c>
      <c r="K214" s="91">
        <f>SUM(K215:K219)</f>
        <v>23777.375899999999</v>
      </c>
      <c r="L214" s="91">
        <f>SUM(L215:L219)</f>
        <v>0</v>
      </c>
      <c r="M214" s="91">
        <f>SUM(M215:M219)</f>
        <v>23777.375899999999</v>
      </c>
      <c r="N214" s="91">
        <f t="shared" si="49"/>
        <v>8949.760000000002</v>
      </c>
      <c r="O214" s="92">
        <f t="shared" si="62"/>
        <v>0</v>
      </c>
      <c r="P214" s="86">
        <f t="shared" si="63"/>
        <v>0.72653396779520807</v>
      </c>
    </row>
    <row r="215" spans="1:16" ht="39" x14ac:dyDescent="0.25">
      <c r="A215" s="75" t="s">
        <v>401</v>
      </c>
      <c r="B215" s="75" t="s">
        <v>348</v>
      </c>
      <c r="C215" s="76" t="s">
        <v>108</v>
      </c>
      <c r="D215" s="45">
        <v>73</v>
      </c>
      <c r="E215" s="46">
        <v>73</v>
      </c>
      <c r="F215" s="138"/>
      <c r="G215" s="48">
        <f t="shared" si="64"/>
        <v>73</v>
      </c>
      <c r="H215" s="49">
        <f t="shared" si="65"/>
        <v>0</v>
      </c>
      <c r="I215" s="50">
        <v>15.08</v>
      </c>
      <c r="J215" s="50">
        <f>I215*D215</f>
        <v>1100.8399999999999</v>
      </c>
      <c r="K215" s="51">
        <f>E215*I215</f>
        <v>1100.8399999999999</v>
      </c>
      <c r="L215" s="51">
        <f>F215*I215</f>
        <v>0</v>
      </c>
      <c r="M215" s="51">
        <f>I215*G215</f>
        <v>1100.8399999999999</v>
      </c>
      <c r="N215" s="51">
        <f t="shared" si="49"/>
        <v>0</v>
      </c>
      <c r="O215" s="52">
        <f t="shared" si="62"/>
        <v>0</v>
      </c>
      <c r="P215" s="53">
        <f t="shared" si="63"/>
        <v>1</v>
      </c>
    </row>
    <row r="216" spans="1:16" ht="39" x14ac:dyDescent="0.25">
      <c r="A216" s="75" t="s">
        <v>402</v>
      </c>
      <c r="B216" s="75" t="s">
        <v>301</v>
      </c>
      <c r="C216" s="76" t="s">
        <v>108</v>
      </c>
      <c r="D216" s="45">
        <v>303</v>
      </c>
      <c r="E216" s="46">
        <v>303</v>
      </c>
      <c r="F216" s="138"/>
      <c r="G216" s="48">
        <f t="shared" si="64"/>
        <v>303</v>
      </c>
      <c r="H216" s="49">
        <f t="shared" si="65"/>
        <v>0</v>
      </c>
      <c r="I216" s="50">
        <v>16.11</v>
      </c>
      <c r="J216" s="50">
        <f>I216*D216</f>
        <v>4881.33</v>
      </c>
      <c r="K216" s="51">
        <f>E216*I216</f>
        <v>4881.33</v>
      </c>
      <c r="L216" s="51">
        <f>F216*I216</f>
        <v>0</v>
      </c>
      <c r="M216" s="51">
        <f>I216*G216</f>
        <v>4881.33</v>
      </c>
      <c r="N216" s="51">
        <f t="shared" si="49"/>
        <v>0</v>
      </c>
      <c r="O216" s="52">
        <f t="shared" si="62"/>
        <v>0</v>
      </c>
      <c r="P216" s="53">
        <f t="shared" si="63"/>
        <v>1</v>
      </c>
    </row>
    <row r="217" spans="1:16" ht="39" x14ac:dyDescent="0.25">
      <c r="A217" s="75" t="s">
        <v>403</v>
      </c>
      <c r="B217" s="75" t="s">
        <v>316</v>
      </c>
      <c r="C217" s="76" t="s">
        <v>108</v>
      </c>
      <c r="D217" s="45">
        <v>608</v>
      </c>
      <c r="E217" s="46">
        <v>0</v>
      </c>
      <c r="F217" s="138"/>
      <c r="G217" s="48">
        <f t="shared" si="64"/>
        <v>0</v>
      </c>
      <c r="H217" s="49">
        <f t="shared" si="65"/>
        <v>608</v>
      </c>
      <c r="I217" s="50">
        <v>14.72</v>
      </c>
      <c r="J217" s="50">
        <f>I217*D217</f>
        <v>8949.76</v>
      </c>
      <c r="K217" s="51">
        <f>E217*I217</f>
        <v>0</v>
      </c>
      <c r="L217" s="51">
        <f>F217*I217</f>
        <v>0</v>
      </c>
      <c r="M217" s="51">
        <f>I217*G217</f>
        <v>0</v>
      </c>
      <c r="N217" s="51">
        <f t="shared" si="49"/>
        <v>8949.76</v>
      </c>
      <c r="O217" s="52">
        <f t="shared" si="62"/>
        <v>0</v>
      </c>
      <c r="P217" s="53">
        <f t="shared" si="63"/>
        <v>0</v>
      </c>
    </row>
    <row r="218" spans="1:16" ht="26.25" x14ac:dyDescent="0.25">
      <c r="A218" s="75" t="s">
        <v>404</v>
      </c>
      <c r="B218" s="75" t="s">
        <v>376</v>
      </c>
      <c r="C218" s="76" t="s">
        <v>45</v>
      </c>
      <c r="D218" s="45">
        <v>148</v>
      </c>
      <c r="E218" s="46">
        <v>148</v>
      </c>
      <c r="F218" s="138"/>
      <c r="G218" s="48">
        <f t="shared" si="64"/>
        <v>148</v>
      </c>
      <c r="H218" s="49">
        <f t="shared" si="65"/>
        <v>0</v>
      </c>
      <c r="I218" s="50">
        <v>93.09</v>
      </c>
      <c r="J218" s="50">
        <f>I218*D218</f>
        <v>13777.32</v>
      </c>
      <c r="K218" s="51">
        <f>E218*I218</f>
        <v>13777.32</v>
      </c>
      <c r="L218" s="51">
        <f>F218*I218</f>
        <v>0</v>
      </c>
      <c r="M218" s="51">
        <f>I218*G218</f>
        <v>13777.32</v>
      </c>
      <c r="N218" s="51">
        <f t="shared" si="49"/>
        <v>0</v>
      </c>
      <c r="O218" s="52">
        <f t="shared" si="62"/>
        <v>0</v>
      </c>
      <c r="P218" s="53">
        <f t="shared" si="63"/>
        <v>1</v>
      </c>
    </row>
    <row r="219" spans="1:16" ht="26.25" x14ac:dyDescent="0.25">
      <c r="A219" s="169" t="s">
        <v>405</v>
      </c>
      <c r="B219" s="169" t="s">
        <v>378</v>
      </c>
      <c r="C219" s="170" t="s">
        <v>91</v>
      </c>
      <c r="D219" s="171">
        <v>8.5299999999999994</v>
      </c>
      <c r="E219" s="172">
        <v>8.5299999999999994</v>
      </c>
      <c r="F219" s="173"/>
      <c r="G219" s="174">
        <f t="shared" si="64"/>
        <v>8.5299999999999994</v>
      </c>
      <c r="H219" s="175">
        <f t="shared" si="65"/>
        <v>0</v>
      </c>
      <c r="I219" s="176">
        <v>471.03</v>
      </c>
      <c r="J219" s="176">
        <f>I219*D219</f>
        <v>4017.8858999999993</v>
      </c>
      <c r="K219" s="177">
        <f>E219*I219</f>
        <v>4017.8858999999993</v>
      </c>
      <c r="L219" s="51">
        <f>F219*I219</f>
        <v>0</v>
      </c>
      <c r="M219" s="51">
        <f>I219*G219</f>
        <v>4017.8858999999993</v>
      </c>
      <c r="N219" s="51">
        <f t="shared" si="49"/>
        <v>0</v>
      </c>
      <c r="O219" s="52">
        <f t="shared" si="62"/>
        <v>0</v>
      </c>
      <c r="P219" s="53">
        <f t="shared" si="63"/>
        <v>1</v>
      </c>
    </row>
    <row r="220" spans="1:16" x14ac:dyDescent="0.25">
      <c r="A220" s="77" t="s">
        <v>406</v>
      </c>
      <c r="B220" s="77" t="s">
        <v>407</v>
      </c>
      <c r="C220" s="78"/>
      <c r="D220" s="79"/>
      <c r="E220" s="80">
        <v>0</v>
      </c>
      <c r="F220" s="140"/>
      <c r="G220" s="88">
        <f t="shared" si="64"/>
        <v>0</v>
      </c>
      <c r="H220" s="89">
        <f t="shared" si="65"/>
        <v>0</v>
      </c>
      <c r="I220" s="90"/>
      <c r="J220" s="91">
        <f>SUM(J221:J224)</f>
        <v>22034.313699999999</v>
      </c>
      <c r="K220" s="91">
        <f>SUM(K221:K224)</f>
        <v>13084.5537</v>
      </c>
      <c r="L220" s="91">
        <f>SUM(L221:L224)</f>
        <v>0</v>
      </c>
      <c r="M220" s="91">
        <f>SUM(M221:M224)</f>
        <v>13084.5537</v>
      </c>
      <c r="N220" s="91">
        <f t="shared" si="49"/>
        <v>8949.7599999999984</v>
      </c>
      <c r="O220" s="92">
        <f t="shared" si="62"/>
        <v>0</v>
      </c>
      <c r="P220" s="86">
        <f t="shared" si="63"/>
        <v>0.59382624202177903</v>
      </c>
    </row>
    <row r="221" spans="1:16" ht="39" x14ac:dyDescent="0.25">
      <c r="A221" s="75" t="s">
        <v>408</v>
      </c>
      <c r="B221" s="75" t="s">
        <v>301</v>
      </c>
      <c r="C221" s="76" t="s">
        <v>108</v>
      </c>
      <c r="D221" s="45">
        <v>158</v>
      </c>
      <c r="E221" s="46">
        <v>158</v>
      </c>
      <c r="F221" s="138"/>
      <c r="G221" s="48">
        <f t="shared" si="64"/>
        <v>158</v>
      </c>
      <c r="H221" s="49">
        <f t="shared" si="65"/>
        <v>0</v>
      </c>
      <c r="I221" s="50">
        <v>16.11</v>
      </c>
      <c r="J221" s="50">
        <f>I221*D221</f>
        <v>2545.38</v>
      </c>
      <c r="K221" s="51">
        <f>E221*I221</f>
        <v>2545.38</v>
      </c>
      <c r="L221" s="51">
        <f>F221*I221</f>
        <v>0</v>
      </c>
      <c r="M221" s="51">
        <f>I221*G221</f>
        <v>2545.38</v>
      </c>
      <c r="N221" s="51">
        <f t="shared" si="49"/>
        <v>0</v>
      </c>
      <c r="O221" s="52">
        <f t="shared" si="62"/>
        <v>0</v>
      </c>
      <c r="P221" s="53">
        <f t="shared" si="63"/>
        <v>1</v>
      </c>
    </row>
    <row r="222" spans="1:16" ht="39" x14ac:dyDescent="0.25">
      <c r="A222" s="75" t="s">
        <v>409</v>
      </c>
      <c r="B222" s="75" t="s">
        <v>316</v>
      </c>
      <c r="C222" s="76" t="s">
        <v>108</v>
      </c>
      <c r="D222" s="45">
        <v>608</v>
      </c>
      <c r="E222" s="46">
        <v>0</v>
      </c>
      <c r="F222" s="138"/>
      <c r="G222" s="48">
        <f t="shared" si="64"/>
        <v>0</v>
      </c>
      <c r="H222" s="49">
        <f t="shared" si="65"/>
        <v>608</v>
      </c>
      <c r="I222" s="50">
        <v>14.72</v>
      </c>
      <c r="J222" s="50">
        <f>I222*D222</f>
        <v>8949.76</v>
      </c>
      <c r="K222" s="51">
        <f>E222*I222</f>
        <v>0</v>
      </c>
      <c r="L222" s="51">
        <f>F222*I222</f>
        <v>0</v>
      </c>
      <c r="M222" s="51">
        <f>I222*G222</f>
        <v>0</v>
      </c>
      <c r="N222" s="51">
        <f t="shared" si="49"/>
        <v>8949.76</v>
      </c>
      <c r="O222" s="52">
        <f t="shared" si="62"/>
        <v>0</v>
      </c>
      <c r="P222" s="53">
        <f t="shared" si="63"/>
        <v>0</v>
      </c>
    </row>
    <row r="223" spans="1:16" ht="26.25" x14ac:dyDescent="0.25">
      <c r="A223" s="75" t="s">
        <v>410</v>
      </c>
      <c r="B223" s="75" t="s">
        <v>376</v>
      </c>
      <c r="C223" s="76" t="s">
        <v>45</v>
      </c>
      <c r="D223" s="45">
        <v>85.79</v>
      </c>
      <c r="E223" s="46">
        <v>85.79</v>
      </c>
      <c r="F223" s="138"/>
      <c r="G223" s="48">
        <f t="shared" si="64"/>
        <v>85.79</v>
      </c>
      <c r="H223" s="49">
        <f t="shared" si="65"/>
        <v>0</v>
      </c>
      <c r="I223" s="50">
        <v>93.09</v>
      </c>
      <c r="J223" s="50">
        <f>I223*D223</f>
        <v>7986.1911000000009</v>
      </c>
      <c r="K223" s="51">
        <f>E223*I223</f>
        <v>7986.1911000000009</v>
      </c>
      <c r="L223" s="51">
        <f>F223*I223</f>
        <v>0</v>
      </c>
      <c r="M223" s="51">
        <f>I223*G223</f>
        <v>7986.1911000000009</v>
      </c>
      <c r="N223" s="51">
        <f t="shared" si="49"/>
        <v>0</v>
      </c>
      <c r="O223" s="52">
        <f t="shared" si="62"/>
        <v>0</v>
      </c>
      <c r="P223" s="53">
        <f t="shared" si="63"/>
        <v>1</v>
      </c>
    </row>
    <row r="224" spans="1:16" ht="26.25" x14ac:dyDescent="0.25">
      <c r="A224" s="169" t="s">
        <v>411</v>
      </c>
      <c r="B224" s="169" t="s">
        <v>378</v>
      </c>
      <c r="C224" s="170" t="s">
        <v>91</v>
      </c>
      <c r="D224" s="171">
        <v>5.42</v>
      </c>
      <c r="E224" s="172">
        <v>5.42</v>
      </c>
      <c r="F224" s="173"/>
      <c r="G224" s="174">
        <f t="shared" si="64"/>
        <v>5.42</v>
      </c>
      <c r="H224" s="175">
        <f t="shared" si="65"/>
        <v>0</v>
      </c>
      <c r="I224" s="176">
        <v>471.03</v>
      </c>
      <c r="J224" s="176">
        <f>I224*D224</f>
        <v>2552.9825999999998</v>
      </c>
      <c r="K224" s="177">
        <f>E224*I224</f>
        <v>2552.9825999999998</v>
      </c>
      <c r="L224" s="51">
        <f>F224*I224</f>
        <v>0</v>
      </c>
      <c r="M224" s="51">
        <f>I224*G224</f>
        <v>2552.9825999999998</v>
      </c>
      <c r="N224" s="51">
        <f t="shared" si="49"/>
        <v>0</v>
      </c>
      <c r="O224" s="52">
        <f t="shared" si="62"/>
        <v>0</v>
      </c>
      <c r="P224" s="53">
        <f t="shared" si="63"/>
        <v>1</v>
      </c>
    </row>
    <row r="225" spans="1:16" x14ac:dyDescent="0.25">
      <c r="A225" s="77" t="s">
        <v>412</v>
      </c>
      <c r="B225" s="77" t="s">
        <v>413</v>
      </c>
      <c r="C225" s="78"/>
      <c r="D225" s="79"/>
      <c r="E225" s="80">
        <v>0</v>
      </c>
      <c r="F225" s="140"/>
      <c r="G225" s="88">
        <f t="shared" si="64"/>
        <v>0</v>
      </c>
      <c r="H225" s="89">
        <f t="shared" si="65"/>
        <v>0</v>
      </c>
      <c r="I225" s="90"/>
      <c r="J225" s="91">
        <f>SUM(J226:J231)</f>
        <v>140920.69149999999</v>
      </c>
      <c r="K225" s="91">
        <f>SUM(K226:K231)</f>
        <v>140920.69149999999</v>
      </c>
      <c r="L225" s="91">
        <f>SUM(L226:L231)</f>
        <v>0</v>
      </c>
      <c r="M225" s="91">
        <f>SUM(M226:M231)</f>
        <v>140920.69149999999</v>
      </c>
      <c r="N225" s="91">
        <f t="shared" si="49"/>
        <v>0</v>
      </c>
      <c r="O225" s="92">
        <f t="shared" si="62"/>
        <v>0</v>
      </c>
      <c r="P225" s="86">
        <f t="shared" si="63"/>
        <v>1</v>
      </c>
    </row>
    <row r="226" spans="1:16" ht="26.25" x14ac:dyDescent="0.25">
      <c r="A226" s="75" t="s">
        <v>414</v>
      </c>
      <c r="B226" s="75" t="s">
        <v>133</v>
      </c>
      <c r="C226" s="76" t="s">
        <v>91</v>
      </c>
      <c r="D226" s="45">
        <v>22.52</v>
      </c>
      <c r="E226" s="46">
        <v>22.52</v>
      </c>
      <c r="F226" s="138"/>
      <c r="G226" s="48">
        <f t="shared" si="64"/>
        <v>22.52</v>
      </c>
      <c r="H226" s="49">
        <f t="shared" si="65"/>
        <v>0</v>
      </c>
      <c r="I226" s="50">
        <v>37.06</v>
      </c>
      <c r="J226" s="50">
        <f t="shared" ref="J226:J231" si="66">I226*D226</f>
        <v>834.59120000000007</v>
      </c>
      <c r="K226" s="51">
        <f t="shared" ref="K226:K231" si="67">E226*I226</f>
        <v>834.59120000000007</v>
      </c>
      <c r="L226" s="51">
        <f t="shared" ref="L226:L231" si="68">F226*I226</f>
        <v>0</v>
      </c>
      <c r="M226" s="51">
        <f t="shared" ref="M226:M231" si="69">I226*G226</f>
        <v>834.59120000000007</v>
      </c>
      <c r="N226" s="51">
        <f t="shared" ref="N226:N289" si="70">J226-M226</f>
        <v>0</v>
      </c>
      <c r="O226" s="52">
        <f t="shared" si="62"/>
        <v>0</v>
      </c>
      <c r="P226" s="53">
        <f t="shared" si="63"/>
        <v>1</v>
      </c>
    </row>
    <row r="227" spans="1:16" ht="39" x14ac:dyDescent="0.25">
      <c r="A227" s="75" t="s">
        <v>415</v>
      </c>
      <c r="B227" s="75" t="s">
        <v>255</v>
      </c>
      <c r="C227" s="76" t="s">
        <v>91</v>
      </c>
      <c r="D227" s="45">
        <v>156.22999999999999</v>
      </c>
      <c r="E227" s="46">
        <v>156.22999999999999</v>
      </c>
      <c r="F227" s="138"/>
      <c r="G227" s="48">
        <f t="shared" si="64"/>
        <v>156.22999999999999</v>
      </c>
      <c r="H227" s="49">
        <f t="shared" si="65"/>
        <v>0</v>
      </c>
      <c r="I227" s="50">
        <v>473.71</v>
      </c>
      <c r="J227" s="50">
        <f t="shared" si="66"/>
        <v>74007.713299999989</v>
      </c>
      <c r="K227" s="51">
        <f t="shared" si="67"/>
        <v>74007.713299999989</v>
      </c>
      <c r="L227" s="51">
        <f t="shared" si="68"/>
        <v>0</v>
      </c>
      <c r="M227" s="51">
        <f t="shared" si="69"/>
        <v>74007.713299999989</v>
      </c>
      <c r="N227" s="51">
        <f t="shared" si="70"/>
        <v>0</v>
      </c>
      <c r="O227" s="52">
        <f t="shared" si="62"/>
        <v>0</v>
      </c>
      <c r="P227" s="53">
        <f t="shared" si="63"/>
        <v>1</v>
      </c>
    </row>
    <row r="228" spans="1:16" ht="26.25" x14ac:dyDescent="0.25">
      <c r="A228" s="75" t="s">
        <v>416</v>
      </c>
      <c r="B228" s="75" t="s">
        <v>356</v>
      </c>
      <c r="C228" s="76" t="s">
        <v>91</v>
      </c>
      <c r="D228" s="45">
        <v>195.3</v>
      </c>
      <c r="E228" s="46">
        <v>195.3</v>
      </c>
      <c r="F228" s="138"/>
      <c r="G228" s="48">
        <f t="shared" si="64"/>
        <v>195.3</v>
      </c>
      <c r="H228" s="49">
        <f t="shared" si="65"/>
        <v>0</v>
      </c>
      <c r="I228" s="50">
        <v>188.19</v>
      </c>
      <c r="J228" s="50">
        <f t="shared" si="66"/>
        <v>36753.507000000005</v>
      </c>
      <c r="K228" s="51">
        <f t="shared" si="67"/>
        <v>36753.507000000005</v>
      </c>
      <c r="L228" s="51">
        <f t="shared" si="68"/>
        <v>0</v>
      </c>
      <c r="M228" s="51">
        <f t="shared" si="69"/>
        <v>36753.507000000005</v>
      </c>
      <c r="N228" s="51">
        <f t="shared" si="70"/>
        <v>0</v>
      </c>
      <c r="O228" s="52">
        <f t="shared" si="62"/>
        <v>0</v>
      </c>
      <c r="P228" s="53">
        <f t="shared" si="63"/>
        <v>1</v>
      </c>
    </row>
    <row r="229" spans="1:16" ht="39" x14ac:dyDescent="0.25">
      <c r="A229" s="43" t="s">
        <v>417</v>
      </c>
      <c r="B229" s="43" t="s">
        <v>361</v>
      </c>
      <c r="C229" s="44" t="s">
        <v>45</v>
      </c>
      <c r="D229" s="45">
        <v>231.36</v>
      </c>
      <c r="E229" s="46">
        <v>231.36</v>
      </c>
      <c r="F229" s="138"/>
      <c r="G229" s="48">
        <f t="shared" si="64"/>
        <v>231.36</v>
      </c>
      <c r="H229" s="49">
        <f t="shared" si="65"/>
        <v>0</v>
      </c>
      <c r="I229" s="50">
        <v>57.69</v>
      </c>
      <c r="J229" s="50">
        <f t="shared" si="66"/>
        <v>13347.1584</v>
      </c>
      <c r="K229" s="51">
        <f t="shared" si="67"/>
        <v>13347.1584</v>
      </c>
      <c r="L229" s="51">
        <f t="shared" si="68"/>
        <v>0</v>
      </c>
      <c r="M229" s="51">
        <f t="shared" si="69"/>
        <v>13347.1584</v>
      </c>
      <c r="N229" s="51">
        <f t="shared" si="70"/>
        <v>0</v>
      </c>
      <c r="O229" s="52">
        <f t="shared" si="62"/>
        <v>0</v>
      </c>
      <c r="P229" s="53">
        <f t="shared" si="63"/>
        <v>1</v>
      </c>
    </row>
    <row r="230" spans="1:16" ht="26.25" x14ac:dyDescent="0.25">
      <c r="A230" s="43" t="s">
        <v>418</v>
      </c>
      <c r="B230" s="43" t="s">
        <v>419</v>
      </c>
      <c r="C230" s="44" t="s">
        <v>45</v>
      </c>
      <c r="D230" s="45">
        <v>231.36</v>
      </c>
      <c r="E230" s="46">
        <v>231.36</v>
      </c>
      <c r="F230" s="138"/>
      <c r="G230" s="48">
        <f t="shared" si="64"/>
        <v>231.36</v>
      </c>
      <c r="H230" s="49">
        <f t="shared" si="65"/>
        <v>0</v>
      </c>
      <c r="I230" s="50">
        <v>48.45</v>
      </c>
      <c r="J230" s="50">
        <f t="shared" si="66"/>
        <v>11209.392000000002</v>
      </c>
      <c r="K230" s="51">
        <f t="shared" si="67"/>
        <v>11209.392000000002</v>
      </c>
      <c r="L230" s="51">
        <f t="shared" si="68"/>
        <v>0</v>
      </c>
      <c r="M230" s="51">
        <f t="shared" si="69"/>
        <v>11209.392000000002</v>
      </c>
      <c r="N230" s="51">
        <f t="shared" si="70"/>
        <v>0</v>
      </c>
      <c r="O230" s="52">
        <f t="shared" si="62"/>
        <v>0</v>
      </c>
      <c r="P230" s="53">
        <f t="shared" si="63"/>
        <v>1</v>
      </c>
    </row>
    <row r="231" spans="1:16" ht="26.25" x14ac:dyDescent="0.25">
      <c r="A231" s="43" t="s">
        <v>420</v>
      </c>
      <c r="B231" s="43" t="s">
        <v>421</v>
      </c>
      <c r="C231" s="44" t="s">
        <v>45</v>
      </c>
      <c r="D231" s="45">
        <v>231.36</v>
      </c>
      <c r="E231" s="46">
        <v>231.36</v>
      </c>
      <c r="F231" s="138"/>
      <c r="G231" s="48">
        <f t="shared" si="64"/>
        <v>231.36</v>
      </c>
      <c r="H231" s="49">
        <f t="shared" si="65"/>
        <v>0</v>
      </c>
      <c r="I231" s="50">
        <v>20.61</v>
      </c>
      <c r="J231" s="50">
        <f t="shared" si="66"/>
        <v>4768.3296</v>
      </c>
      <c r="K231" s="51">
        <f t="shared" si="67"/>
        <v>4768.3296</v>
      </c>
      <c r="L231" s="51">
        <f t="shared" si="68"/>
        <v>0</v>
      </c>
      <c r="M231" s="51">
        <f t="shared" si="69"/>
        <v>4768.3296</v>
      </c>
      <c r="N231" s="51">
        <f t="shared" si="70"/>
        <v>0</v>
      </c>
      <c r="O231" s="52">
        <f t="shared" si="62"/>
        <v>0</v>
      </c>
      <c r="P231" s="53">
        <f t="shared" si="63"/>
        <v>1</v>
      </c>
    </row>
    <row r="232" spans="1:16" x14ac:dyDescent="0.25">
      <c r="A232" s="20" t="s">
        <v>422</v>
      </c>
      <c r="B232" s="20" t="s">
        <v>423</v>
      </c>
      <c r="C232" s="21"/>
      <c r="D232" s="41"/>
      <c r="E232" s="42">
        <v>0</v>
      </c>
      <c r="F232" s="139"/>
      <c r="G232" s="55">
        <f t="shared" si="64"/>
        <v>0</v>
      </c>
      <c r="H232" s="56">
        <f t="shared" si="65"/>
        <v>0</v>
      </c>
      <c r="I232" s="57"/>
      <c r="J232" s="58">
        <f>SUM(J233:J237)</f>
        <v>91625.238399999987</v>
      </c>
      <c r="K232" s="58">
        <f>SUM(K233:K237)</f>
        <v>91625.238399999973</v>
      </c>
      <c r="L232" s="58">
        <f>SUM(L233:L237)</f>
        <v>0</v>
      </c>
      <c r="M232" s="58">
        <f>SUM(M233:M237)</f>
        <v>91625.238399999973</v>
      </c>
      <c r="N232" s="58">
        <f t="shared" si="70"/>
        <v>0</v>
      </c>
      <c r="O232" s="59">
        <f t="shared" si="62"/>
        <v>0</v>
      </c>
      <c r="P232" s="29">
        <f t="shared" si="63"/>
        <v>0.99999999999999989</v>
      </c>
    </row>
    <row r="233" spans="1:16" ht="26.25" x14ac:dyDescent="0.25">
      <c r="A233" s="64" t="s">
        <v>424</v>
      </c>
      <c r="B233" s="64" t="s">
        <v>425</v>
      </c>
      <c r="C233" s="65" t="s">
        <v>45</v>
      </c>
      <c r="D233" s="66">
        <v>1132.72</v>
      </c>
      <c r="E233" s="67">
        <v>1132.7199999999998</v>
      </c>
      <c r="F233" s="67"/>
      <c r="G233" s="69">
        <f t="shared" si="64"/>
        <v>1132.7199999999998</v>
      </c>
      <c r="H233" s="70">
        <f t="shared" si="65"/>
        <v>0</v>
      </c>
      <c r="I233" s="71">
        <v>46.15</v>
      </c>
      <c r="J233" s="71">
        <f>I233*D233</f>
        <v>52275.027999999998</v>
      </c>
      <c r="K233" s="72">
        <f>E233*I233</f>
        <v>52275.027999999991</v>
      </c>
      <c r="L233" s="72">
        <f>F233*I233</f>
        <v>0</v>
      </c>
      <c r="M233" s="72">
        <f>I233*G233</f>
        <v>52275.027999999991</v>
      </c>
      <c r="N233" s="72">
        <f t="shared" si="70"/>
        <v>0</v>
      </c>
      <c r="O233" s="73">
        <f t="shared" si="62"/>
        <v>0</v>
      </c>
      <c r="P233" s="74">
        <f t="shared" si="63"/>
        <v>0.99999999999999989</v>
      </c>
    </row>
    <row r="234" spans="1:16" ht="39" x14ac:dyDescent="0.25">
      <c r="A234" s="64" t="s">
        <v>426</v>
      </c>
      <c r="B234" s="64" t="s">
        <v>257</v>
      </c>
      <c r="C234" s="65" t="s">
        <v>45</v>
      </c>
      <c r="D234" s="66">
        <v>71.959999999999994</v>
      </c>
      <c r="E234" s="67">
        <v>71.959999999999994</v>
      </c>
      <c r="F234" s="67"/>
      <c r="G234" s="69">
        <f t="shared" si="64"/>
        <v>71.959999999999994</v>
      </c>
      <c r="H234" s="70">
        <f t="shared" si="65"/>
        <v>0</v>
      </c>
      <c r="I234" s="71">
        <v>90.5</v>
      </c>
      <c r="J234" s="71">
        <f>I234*D234</f>
        <v>6512.3799999999992</v>
      </c>
      <c r="K234" s="72">
        <f>E234*I234</f>
        <v>6512.3799999999992</v>
      </c>
      <c r="L234" s="72">
        <f>F234*I234</f>
        <v>0</v>
      </c>
      <c r="M234" s="72">
        <f>I234*G234</f>
        <v>6512.3799999999992</v>
      </c>
      <c r="N234" s="72">
        <f t="shared" si="70"/>
        <v>0</v>
      </c>
      <c r="O234" s="73">
        <f t="shared" si="62"/>
        <v>0</v>
      </c>
      <c r="P234" s="74">
        <f t="shared" si="63"/>
        <v>1</v>
      </c>
    </row>
    <row r="235" spans="1:16" ht="26.25" x14ac:dyDescent="0.25">
      <c r="A235" s="64" t="s">
        <v>427</v>
      </c>
      <c r="B235" s="64" t="s">
        <v>428</v>
      </c>
      <c r="C235" s="65" t="s">
        <v>81</v>
      </c>
      <c r="D235" s="66">
        <v>60.4</v>
      </c>
      <c r="E235" s="67">
        <v>60.4</v>
      </c>
      <c r="F235" s="67"/>
      <c r="G235" s="69">
        <f t="shared" si="64"/>
        <v>60.4</v>
      </c>
      <c r="H235" s="70">
        <f t="shared" si="65"/>
        <v>0</v>
      </c>
      <c r="I235" s="71">
        <v>49.25</v>
      </c>
      <c r="J235" s="71">
        <f>I235*D235</f>
        <v>2974.7</v>
      </c>
      <c r="K235" s="72">
        <f>E235*I235</f>
        <v>2974.7</v>
      </c>
      <c r="L235" s="72">
        <f>F235*I235</f>
        <v>0</v>
      </c>
      <c r="M235" s="72">
        <f>I235*G235</f>
        <v>2974.7</v>
      </c>
      <c r="N235" s="72">
        <f t="shared" si="70"/>
        <v>0</v>
      </c>
      <c r="O235" s="73">
        <f t="shared" si="62"/>
        <v>0</v>
      </c>
      <c r="P235" s="74">
        <f t="shared" si="63"/>
        <v>1</v>
      </c>
    </row>
    <row r="236" spans="1:16" ht="26.25" x14ac:dyDescent="0.25">
      <c r="A236" s="64" t="s">
        <v>429</v>
      </c>
      <c r="B236" s="64" t="s">
        <v>430</v>
      </c>
      <c r="C236" s="65" t="s">
        <v>45</v>
      </c>
      <c r="D236" s="66">
        <v>0.96</v>
      </c>
      <c r="E236" s="67">
        <v>0.96</v>
      </c>
      <c r="F236" s="68"/>
      <c r="G236" s="69">
        <f t="shared" si="64"/>
        <v>0.96</v>
      </c>
      <c r="H236" s="70">
        <f t="shared" si="65"/>
        <v>0</v>
      </c>
      <c r="I236" s="71">
        <v>462.27</v>
      </c>
      <c r="J236" s="71">
        <f>I236*D236</f>
        <v>443.77919999999995</v>
      </c>
      <c r="K236" s="72">
        <f>E236*I236</f>
        <v>443.77919999999995</v>
      </c>
      <c r="L236" s="72">
        <f>F236*I236</f>
        <v>0</v>
      </c>
      <c r="M236" s="72">
        <f>I236*G236</f>
        <v>443.77919999999995</v>
      </c>
      <c r="N236" s="72">
        <f t="shared" si="70"/>
        <v>0</v>
      </c>
      <c r="O236" s="73">
        <f t="shared" si="62"/>
        <v>0</v>
      </c>
      <c r="P236" s="74">
        <f t="shared" si="63"/>
        <v>1</v>
      </c>
    </row>
    <row r="237" spans="1:16" x14ac:dyDescent="0.25">
      <c r="A237" s="75" t="s">
        <v>431</v>
      </c>
      <c r="B237" s="75" t="s">
        <v>432</v>
      </c>
      <c r="C237" s="76" t="s">
        <v>45</v>
      </c>
      <c r="D237" s="45">
        <v>415.88</v>
      </c>
      <c r="E237" s="46">
        <v>415.88</v>
      </c>
      <c r="F237" s="138"/>
      <c r="G237" s="48">
        <f t="shared" si="64"/>
        <v>415.88</v>
      </c>
      <c r="H237" s="49">
        <f t="shared" si="65"/>
        <v>0</v>
      </c>
      <c r="I237" s="50">
        <v>70.739999999999995</v>
      </c>
      <c r="J237" s="50">
        <f>I237*D237</f>
        <v>29419.351199999997</v>
      </c>
      <c r="K237" s="51">
        <f>E237*I237</f>
        <v>29419.351199999997</v>
      </c>
      <c r="L237" s="51">
        <f>F237*I237</f>
        <v>0</v>
      </c>
      <c r="M237" s="51">
        <f>I237*G237</f>
        <v>29419.351199999997</v>
      </c>
      <c r="N237" s="51">
        <f t="shared" si="70"/>
        <v>0</v>
      </c>
      <c r="O237" s="52">
        <f t="shared" si="62"/>
        <v>0</v>
      </c>
      <c r="P237" s="53">
        <f t="shared" si="63"/>
        <v>1</v>
      </c>
    </row>
    <row r="238" spans="1:16" x14ac:dyDescent="0.25">
      <c r="A238" s="20" t="s">
        <v>433</v>
      </c>
      <c r="B238" s="20" t="s">
        <v>434</v>
      </c>
      <c r="C238" s="21"/>
      <c r="D238" s="41"/>
      <c r="E238" s="42">
        <v>0</v>
      </c>
      <c r="F238" s="139"/>
      <c r="G238" s="55">
        <f t="shared" si="64"/>
        <v>0</v>
      </c>
      <c r="H238" s="56">
        <f t="shared" si="65"/>
        <v>0</v>
      </c>
      <c r="I238" s="57"/>
      <c r="J238" s="58">
        <f>SUM(J239:J249)</f>
        <v>733048.93429999985</v>
      </c>
      <c r="K238" s="58">
        <f>SUM(K239:K249)</f>
        <v>727622.40309999988</v>
      </c>
      <c r="L238" s="58">
        <f>SUM(L239:L249)</f>
        <v>0</v>
      </c>
      <c r="M238" s="58">
        <f>SUM(M239:M249)</f>
        <v>727622.40309999988</v>
      </c>
      <c r="N238" s="58">
        <f t="shared" si="70"/>
        <v>5426.5311999999685</v>
      </c>
      <c r="O238" s="59">
        <f t="shared" si="62"/>
        <v>0</v>
      </c>
      <c r="P238" s="29">
        <f t="shared" si="63"/>
        <v>0.99259731384074401</v>
      </c>
    </row>
    <row r="239" spans="1:16" ht="51.75" x14ac:dyDescent="0.25">
      <c r="A239" s="64" t="s">
        <v>435</v>
      </c>
      <c r="B239" s="64" t="s">
        <v>436</v>
      </c>
      <c r="C239" s="65" t="s">
        <v>108</v>
      </c>
      <c r="D239" s="66">
        <v>21504.99</v>
      </c>
      <c r="E239" s="67">
        <v>21504.99</v>
      </c>
      <c r="F239" s="66"/>
      <c r="G239" s="69">
        <f t="shared" si="64"/>
        <v>21504.99</v>
      </c>
      <c r="H239" s="70">
        <f t="shared" si="65"/>
        <v>0</v>
      </c>
      <c r="I239" s="71">
        <v>26.97</v>
      </c>
      <c r="J239" s="71">
        <f t="shared" ref="J239:J249" si="71">I239*D239</f>
        <v>579989.58030000003</v>
      </c>
      <c r="K239" s="72">
        <f t="shared" ref="K239:K249" si="72">E239*I239</f>
        <v>579989.58030000003</v>
      </c>
      <c r="L239" s="72">
        <f t="shared" ref="L239:L249" si="73">F239*I239</f>
        <v>0</v>
      </c>
      <c r="M239" s="72">
        <f t="shared" ref="M239:M249" si="74">I239*G239</f>
        <v>579989.58030000003</v>
      </c>
      <c r="N239" s="72">
        <f t="shared" si="70"/>
        <v>0</v>
      </c>
      <c r="O239" s="73">
        <f t="shared" si="62"/>
        <v>0</v>
      </c>
      <c r="P239" s="74">
        <f t="shared" si="63"/>
        <v>1</v>
      </c>
    </row>
    <row r="240" spans="1:16" ht="26.25" x14ac:dyDescent="0.25">
      <c r="A240" s="64" t="s">
        <v>437</v>
      </c>
      <c r="B240" s="64" t="s">
        <v>438</v>
      </c>
      <c r="C240" s="65" t="s">
        <v>45</v>
      </c>
      <c r="D240" s="66">
        <v>1660.84</v>
      </c>
      <c r="E240" s="67">
        <v>1660.84</v>
      </c>
      <c r="F240" s="66"/>
      <c r="G240" s="69">
        <f t="shared" si="64"/>
        <v>1660.84</v>
      </c>
      <c r="H240" s="70">
        <f t="shared" si="65"/>
        <v>0</v>
      </c>
      <c r="I240" s="71">
        <v>66.52</v>
      </c>
      <c r="J240" s="71">
        <f t="shared" si="71"/>
        <v>110479.07679999998</v>
      </c>
      <c r="K240" s="72">
        <f t="shared" si="72"/>
        <v>110479.07679999998</v>
      </c>
      <c r="L240" s="72">
        <f t="shared" si="73"/>
        <v>0</v>
      </c>
      <c r="M240" s="72">
        <f t="shared" si="74"/>
        <v>110479.07679999998</v>
      </c>
      <c r="N240" s="72">
        <f t="shared" si="70"/>
        <v>0</v>
      </c>
      <c r="O240" s="73">
        <f t="shared" si="62"/>
        <v>0</v>
      </c>
      <c r="P240" s="74">
        <f t="shared" si="63"/>
        <v>1</v>
      </c>
    </row>
    <row r="241" spans="1:16" s="30" customFormat="1" ht="26.25" x14ac:dyDescent="0.25">
      <c r="A241" s="110" t="s">
        <v>439</v>
      </c>
      <c r="B241" s="110" t="s">
        <v>440</v>
      </c>
      <c r="C241" s="111" t="s">
        <v>45</v>
      </c>
      <c r="D241" s="112">
        <v>157.86000000000001</v>
      </c>
      <c r="E241" s="113">
        <v>157.86000000000001</v>
      </c>
      <c r="F241" s="141"/>
      <c r="G241" s="115">
        <f t="shared" si="64"/>
        <v>157.86000000000001</v>
      </c>
      <c r="H241" s="116">
        <f t="shared" si="65"/>
        <v>0</v>
      </c>
      <c r="I241" s="117">
        <v>52.45</v>
      </c>
      <c r="J241" s="117">
        <f t="shared" si="71"/>
        <v>8279.7570000000014</v>
      </c>
      <c r="K241" s="118">
        <f t="shared" si="72"/>
        <v>8279.7570000000014</v>
      </c>
      <c r="L241" s="118">
        <f t="shared" si="73"/>
        <v>0</v>
      </c>
      <c r="M241" s="118">
        <f t="shared" si="74"/>
        <v>8279.7570000000014</v>
      </c>
      <c r="N241" s="118">
        <f t="shared" si="70"/>
        <v>0</v>
      </c>
      <c r="O241" s="119">
        <f t="shared" si="62"/>
        <v>0</v>
      </c>
      <c r="P241" s="120">
        <f t="shared" si="63"/>
        <v>1</v>
      </c>
    </row>
    <row r="242" spans="1:16" s="30" customFormat="1" x14ac:dyDescent="0.25">
      <c r="A242" s="110" t="s">
        <v>441</v>
      </c>
      <c r="B242" s="110" t="s">
        <v>442</v>
      </c>
      <c r="C242" s="111" t="s">
        <v>45</v>
      </c>
      <c r="D242" s="112">
        <v>157.86000000000001</v>
      </c>
      <c r="E242" s="113">
        <v>157.86000000000001</v>
      </c>
      <c r="F242" s="141"/>
      <c r="G242" s="115">
        <f t="shared" si="64"/>
        <v>157.86000000000001</v>
      </c>
      <c r="H242" s="116">
        <f t="shared" si="65"/>
        <v>0</v>
      </c>
      <c r="I242" s="117">
        <v>65.930000000000007</v>
      </c>
      <c r="J242" s="117">
        <f t="shared" si="71"/>
        <v>10407.709800000002</v>
      </c>
      <c r="K242" s="118">
        <f t="shared" si="72"/>
        <v>10407.709800000002</v>
      </c>
      <c r="L242" s="118">
        <f t="shared" si="73"/>
        <v>0</v>
      </c>
      <c r="M242" s="118">
        <f t="shared" si="74"/>
        <v>10407.709800000002</v>
      </c>
      <c r="N242" s="118">
        <f t="shared" si="70"/>
        <v>0</v>
      </c>
      <c r="O242" s="119">
        <f t="shared" si="62"/>
        <v>0</v>
      </c>
      <c r="P242" s="120">
        <f t="shared" si="63"/>
        <v>1</v>
      </c>
    </row>
    <row r="243" spans="1:16" s="30" customFormat="1" ht="26.25" x14ac:dyDescent="0.25">
      <c r="A243" s="110" t="s">
        <v>443</v>
      </c>
      <c r="B243" s="110" t="s">
        <v>444</v>
      </c>
      <c r="C243" s="111" t="s">
        <v>81</v>
      </c>
      <c r="D243" s="112">
        <v>127.4</v>
      </c>
      <c r="E243" s="113">
        <v>127.4</v>
      </c>
      <c r="F243" s="141"/>
      <c r="G243" s="115">
        <f t="shared" si="64"/>
        <v>127.4</v>
      </c>
      <c r="H243" s="116">
        <f t="shared" si="65"/>
        <v>0</v>
      </c>
      <c r="I243" s="117">
        <v>72.84</v>
      </c>
      <c r="J243" s="117">
        <f t="shared" si="71"/>
        <v>9279.8160000000007</v>
      </c>
      <c r="K243" s="118">
        <f t="shared" si="72"/>
        <v>9279.8160000000007</v>
      </c>
      <c r="L243" s="118">
        <f t="shared" si="73"/>
        <v>0</v>
      </c>
      <c r="M243" s="118">
        <f t="shared" si="74"/>
        <v>9279.8160000000007</v>
      </c>
      <c r="N243" s="118">
        <f t="shared" si="70"/>
        <v>0</v>
      </c>
      <c r="O243" s="119">
        <f t="shared" si="62"/>
        <v>0</v>
      </c>
      <c r="P243" s="120">
        <f t="shared" si="63"/>
        <v>1</v>
      </c>
    </row>
    <row r="244" spans="1:16" x14ac:dyDescent="0.25">
      <c r="A244" s="64" t="s">
        <v>445</v>
      </c>
      <c r="B244" s="64" t="s">
        <v>446</v>
      </c>
      <c r="C244" s="65" t="s">
        <v>45</v>
      </c>
      <c r="D244" s="66">
        <v>42.46</v>
      </c>
      <c r="E244" s="67">
        <v>0</v>
      </c>
      <c r="F244" s="142"/>
      <c r="G244" s="69">
        <f t="shared" si="64"/>
        <v>0</v>
      </c>
      <c r="H244" s="70">
        <f t="shared" si="65"/>
        <v>42.46</v>
      </c>
      <c r="I244" s="71">
        <v>81.819999999999993</v>
      </c>
      <c r="J244" s="71">
        <f t="shared" si="71"/>
        <v>3474.0771999999997</v>
      </c>
      <c r="K244" s="72">
        <f t="shared" si="72"/>
        <v>0</v>
      </c>
      <c r="L244" s="72">
        <f t="shared" si="73"/>
        <v>0</v>
      </c>
      <c r="M244" s="72">
        <f t="shared" si="74"/>
        <v>0</v>
      </c>
      <c r="N244" s="72">
        <f t="shared" si="70"/>
        <v>3474.0771999999997</v>
      </c>
      <c r="O244" s="73">
        <f t="shared" si="62"/>
        <v>0</v>
      </c>
      <c r="P244" s="74">
        <f t="shared" si="63"/>
        <v>0</v>
      </c>
    </row>
    <row r="245" spans="1:16" ht="26.25" x14ac:dyDescent="0.25">
      <c r="A245" s="64" t="s">
        <v>447</v>
      </c>
      <c r="B245" s="64" t="s">
        <v>448</v>
      </c>
      <c r="C245" s="65" t="s">
        <v>81</v>
      </c>
      <c r="D245" s="66">
        <v>22.9</v>
      </c>
      <c r="E245" s="67">
        <v>0</v>
      </c>
      <c r="F245" s="142"/>
      <c r="G245" s="69">
        <f t="shared" si="64"/>
        <v>0</v>
      </c>
      <c r="H245" s="70">
        <f t="shared" si="65"/>
        <v>22.9</v>
      </c>
      <c r="I245" s="71">
        <v>85.26</v>
      </c>
      <c r="J245" s="71">
        <f t="shared" si="71"/>
        <v>1952.454</v>
      </c>
      <c r="K245" s="72">
        <f t="shared" si="72"/>
        <v>0</v>
      </c>
      <c r="L245" s="72">
        <f t="shared" si="73"/>
        <v>0</v>
      </c>
      <c r="M245" s="72">
        <f t="shared" si="74"/>
        <v>0</v>
      </c>
      <c r="N245" s="72">
        <f t="shared" si="70"/>
        <v>1952.454</v>
      </c>
      <c r="O245" s="73">
        <f t="shared" si="62"/>
        <v>0</v>
      </c>
      <c r="P245" s="74">
        <f t="shared" si="63"/>
        <v>0</v>
      </c>
    </row>
    <row r="246" spans="1:16" x14ac:dyDescent="0.25">
      <c r="A246" s="43" t="s">
        <v>449</v>
      </c>
      <c r="B246" s="43" t="s">
        <v>450</v>
      </c>
      <c r="C246" s="44" t="s">
        <v>81</v>
      </c>
      <c r="D246" s="45">
        <v>74.86</v>
      </c>
      <c r="E246" s="46">
        <v>74.86</v>
      </c>
      <c r="F246" s="47"/>
      <c r="G246" s="48">
        <f t="shared" si="64"/>
        <v>74.86</v>
      </c>
      <c r="H246" s="49">
        <f t="shared" si="65"/>
        <v>0</v>
      </c>
      <c r="I246" s="50">
        <v>84.71</v>
      </c>
      <c r="J246" s="50">
        <f t="shared" si="71"/>
        <v>6341.3905999999997</v>
      </c>
      <c r="K246" s="51">
        <f t="shared" si="72"/>
        <v>6341.3905999999997</v>
      </c>
      <c r="L246" s="51">
        <f t="shared" si="73"/>
        <v>0</v>
      </c>
      <c r="M246" s="51">
        <f t="shared" si="74"/>
        <v>6341.3905999999997</v>
      </c>
      <c r="N246" s="51">
        <f t="shared" si="70"/>
        <v>0</v>
      </c>
      <c r="O246" s="52">
        <f t="shared" si="62"/>
        <v>0</v>
      </c>
      <c r="P246" s="143">
        <f t="shared" si="63"/>
        <v>1</v>
      </c>
    </row>
    <row r="247" spans="1:16" s="30" customFormat="1" ht="39" x14ac:dyDescent="0.25">
      <c r="A247" s="110" t="s">
        <v>451</v>
      </c>
      <c r="B247" s="110" t="s">
        <v>452</v>
      </c>
      <c r="C247" s="111" t="s">
        <v>45</v>
      </c>
      <c r="D247" s="112">
        <v>10.5</v>
      </c>
      <c r="E247" s="113">
        <v>10.5</v>
      </c>
      <c r="F247" s="113"/>
      <c r="G247" s="115">
        <f t="shared" si="64"/>
        <v>10.5</v>
      </c>
      <c r="H247" s="116">
        <f t="shared" si="65"/>
        <v>0</v>
      </c>
      <c r="I247" s="117">
        <v>106.87</v>
      </c>
      <c r="J247" s="117">
        <f t="shared" si="71"/>
        <v>1122.135</v>
      </c>
      <c r="K247" s="118">
        <f t="shared" si="72"/>
        <v>1122.135</v>
      </c>
      <c r="L247" s="118">
        <f t="shared" si="73"/>
        <v>0</v>
      </c>
      <c r="M247" s="118">
        <f t="shared" si="74"/>
        <v>1122.135</v>
      </c>
      <c r="N247" s="118">
        <f t="shared" si="70"/>
        <v>0</v>
      </c>
      <c r="O247" s="119">
        <f t="shared" si="62"/>
        <v>0</v>
      </c>
      <c r="P247" s="120">
        <f t="shared" si="63"/>
        <v>1</v>
      </c>
    </row>
    <row r="248" spans="1:16" s="30" customFormat="1" ht="26.25" x14ac:dyDescent="0.25">
      <c r="A248" s="110" t="s">
        <v>453</v>
      </c>
      <c r="B248" s="110" t="s">
        <v>454</v>
      </c>
      <c r="C248" s="111" t="s">
        <v>91</v>
      </c>
      <c r="D248" s="112">
        <v>0.32</v>
      </c>
      <c r="E248" s="113">
        <v>0.32</v>
      </c>
      <c r="F248" s="113"/>
      <c r="G248" s="115">
        <f t="shared" si="64"/>
        <v>0.32</v>
      </c>
      <c r="H248" s="116">
        <f t="shared" si="65"/>
        <v>0</v>
      </c>
      <c r="I248" s="117">
        <v>836.28</v>
      </c>
      <c r="J248" s="117">
        <f t="shared" si="71"/>
        <v>267.6096</v>
      </c>
      <c r="K248" s="118">
        <f t="shared" si="72"/>
        <v>267.6096</v>
      </c>
      <c r="L248" s="118">
        <f t="shared" si="73"/>
        <v>0</v>
      </c>
      <c r="M248" s="118">
        <f t="shared" si="74"/>
        <v>267.6096</v>
      </c>
      <c r="N248" s="118">
        <f t="shared" si="70"/>
        <v>0</v>
      </c>
      <c r="O248" s="119">
        <f t="shared" si="62"/>
        <v>0</v>
      </c>
      <c r="P248" s="120">
        <f t="shared" si="63"/>
        <v>1</v>
      </c>
    </row>
    <row r="249" spans="1:16" s="30" customFormat="1" ht="39" x14ac:dyDescent="0.25">
      <c r="A249" s="110" t="s">
        <v>455</v>
      </c>
      <c r="B249" s="110" t="s">
        <v>456</v>
      </c>
      <c r="C249" s="111" t="s">
        <v>45</v>
      </c>
      <c r="D249" s="112">
        <v>25.55</v>
      </c>
      <c r="E249" s="113">
        <v>25.55</v>
      </c>
      <c r="F249" s="113"/>
      <c r="G249" s="115">
        <f t="shared" si="64"/>
        <v>25.55</v>
      </c>
      <c r="H249" s="116">
        <f t="shared" si="65"/>
        <v>0</v>
      </c>
      <c r="I249" s="117">
        <v>56.96</v>
      </c>
      <c r="J249" s="117">
        <f t="shared" si="71"/>
        <v>1455.328</v>
      </c>
      <c r="K249" s="118">
        <f t="shared" si="72"/>
        <v>1455.328</v>
      </c>
      <c r="L249" s="118">
        <f t="shared" si="73"/>
        <v>0</v>
      </c>
      <c r="M249" s="118">
        <f t="shared" si="74"/>
        <v>1455.328</v>
      </c>
      <c r="N249" s="118">
        <f t="shared" si="70"/>
        <v>0</v>
      </c>
      <c r="O249" s="119">
        <f t="shared" si="62"/>
        <v>0</v>
      </c>
      <c r="P249" s="120">
        <f t="shared" si="63"/>
        <v>1</v>
      </c>
    </row>
    <row r="250" spans="1:16" x14ac:dyDescent="0.25">
      <c r="A250" s="20" t="s">
        <v>457</v>
      </c>
      <c r="B250" s="20" t="s">
        <v>458</v>
      </c>
      <c r="C250" s="21"/>
      <c r="D250" s="41"/>
      <c r="E250" s="42">
        <v>0</v>
      </c>
      <c r="F250" s="139"/>
      <c r="G250" s="55">
        <f t="shared" si="64"/>
        <v>0</v>
      </c>
      <c r="H250" s="56">
        <f t="shared" si="65"/>
        <v>0</v>
      </c>
      <c r="I250" s="57"/>
      <c r="J250" s="58">
        <f>SUM(J251:J264)</f>
        <v>41955.48369999999</v>
      </c>
      <c r="K250" s="58">
        <f>SUM(K251:K264)</f>
        <v>23719.640349999994</v>
      </c>
      <c r="L250" s="58">
        <f>SUM(L251:L264)</f>
        <v>1304.82</v>
      </c>
      <c r="M250" s="58">
        <f>SUM(M251:M264)</f>
        <v>25024.460349999994</v>
      </c>
      <c r="N250" s="58">
        <f t="shared" si="70"/>
        <v>16931.023349999996</v>
      </c>
      <c r="O250" s="59">
        <f t="shared" si="62"/>
        <v>3.1100106229975374E-2</v>
      </c>
      <c r="P250" s="29">
        <f t="shared" si="63"/>
        <v>0.59645267181128936</v>
      </c>
    </row>
    <row r="251" spans="1:16" x14ac:dyDescent="0.25">
      <c r="A251" s="64" t="s">
        <v>459</v>
      </c>
      <c r="B251" s="64" t="s">
        <v>460</v>
      </c>
      <c r="C251" s="65" t="s">
        <v>28</v>
      </c>
      <c r="D251" s="66">
        <v>21</v>
      </c>
      <c r="E251" s="67">
        <v>21</v>
      </c>
      <c r="F251" s="67"/>
      <c r="G251" s="69">
        <f t="shared" si="64"/>
        <v>21</v>
      </c>
      <c r="H251" s="70">
        <f t="shared" si="65"/>
        <v>0</v>
      </c>
      <c r="I251" s="71">
        <v>34.32</v>
      </c>
      <c r="J251" s="71">
        <f t="shared" ref="J251:J264" si="75">I251*D251</f>
        <v>720.72</v>
      </c>
      <c r="K251" s="72">
        <f t="shared" ref="K251:K264" si="76">E251*I251</f>
        <v>720.72</v>
      </c>
      <c r="L251" s="72">
        <f t="shared" ref="L251:L264" si="77">F251*I251</f>
        <v>0</v>
      </c>
      <c r="M251" s="72">
        <f t="shared" ref="M251:M264" si="78">I251*G251</f>
        <v>720.72</v>
      </c>
      <c r="N251" s="72">
        <f t="shared" si="70"/>
        <v>0</v>
      </c>
      <c r="O251" s="73">
        <f t="shared" si="62"/>
        <v>0</v>
      </c>
      <c r="P251" s="74">
        <f t="shared" si="63"/>
        <v>1</v>
      </c>
    </row>
    <row r="252" spans="1:16" x14ac:dyDescent="0.25">
      <c r="A252" s="64" t="s">
        <v>461</v>
      </c>
      <c r="B252" s="64" t="s">
        <v>462</v>
      </c>
      <c r="C252" s="65" t="s">
        <v>28</v>
      </c>
      <c r="D252" s="66">
        <v>21</v>
      </c>
      <c r="E252" s="67">
        <v>21</v>
      </c>
      <c r="F252" s="66"/>
      <c r="G252" s="69">
        <f t="shared" si="64"/>
        <v>21</v>
      </c>
      <c r="H252" s="70">
        <f t="shared" si="65"/>
        <v>0</v>
      </c>
      <c r="I252" s="71">
        <v>586.80999999999995</v>
      </c>
      <c r="J252" s="71">
        <f t="shared" si="75"/>
        <v>12323.009999999998</v>
      </c>
      <c r="K252" s="72">
        <f t="shared" si="76"/>
        <v>12323.009999999998</v>
      </c>
      <c r="L252" s="72">
        <f t="shared" si="77"/>
        <v>0</v>
      </c>
      <c r="M252" s="72">
        <f t="shared" si="78"/>
        <v>12323.009999999998</v>
      </c>
      <c r="N252" s="72">
        <f t="shared" si="70"/>
        <v>0</v>
      </c>
      <c r="O252" s="73">
        <f t="shared" ref="O252:O315" si="79">L252/J252</f>
        <v>0</v>
      </c>
      <c r="P252" s="74">
        <f t="shared" ref="P252:P315" si="80">M252/J252</f>
        <v>1</v>
      </c>
    </row>
    <row r="253" spans="1:16" x14ac:dyDescent="0.25">
      <c r="A253" s="64" t="s">
        <v>463</v>
      </c>
      <c r="B253" s="43" t="s">
        <v>464</v>
      </c>
      <c r="C253" s="44" t="s">
        <v>28</v>
      </c>
      <c r="D253" s="45">
        <v>2</v>
      </c>
      <c r="E253" s="46">
        <v>0</v>
      </c>
      <c r="F253" s="138"/>
      <c r="G253" s="48">
        <f t="shared" si="64"/>
        <v>0</v>
      </c>
      <c r="H253" s="49">
        <f t="shared" si="65"/>
        <v>2</v>
      </c>
      <c r="I253" s="50">
        <v>46.57</v>
      </c>
      <c r="J253" s="50">
        <f t="shared" si="75"/>
        <v>93.14</v>
      </c>
      <c r="K253" s="51">
        <f t="shared" si="76"/>
        <v>0</v>
      </c>
      <c r="L253" s="51">
        <f t="shared" si="77"/>
        <v>0</v>
      </c>
      <c r="M253" s="51">
        <f t="shared" si="78"/>
        <v>0</v>
      </c>
      <c r="N253" s="51">
        <f t="shared" si="70"/>
        <v>93.14</v>
      </c>
      <c r="O253" s="52">
        <f t="shared" si="79"/>
        <v>0</v>
      </c>
      <c r="P253" s="53">
        <f t="shared" si="80"/>
        <v>0</v>
      </c>
    </row>
    <row r="254" spans="1:16" x14ac:dyDescent="0.25">
      <c r="A254" s="64" t="s">
        <v>465</v>
      </c>
      <c r="B254" s="64" t="s">
        <v>466</v>
      </c>
      <c r="C254" s="65" t="s">
        <v>28</v>
      </c>
      <c r="D254" s="66">
        <v>16</v>
      </c>
      <c r="E254" s="67">
        <v>0</v>
      </c>
      <c r="F254" s="142"/>
      <c r="G254" s="69">
        <f t="shared" si="64"/>
        <v>0</v>
      </c>
      <c r="H254" s="70">
        <f t="shared" si="65"/>
        <v>16</v>
      </c>
      <c r="I254" s="71">
        <v>82.23</v>
      </c>
      <c r="J254" s="71">
        <f t="shared" si="75"/>
        <v>1315.68</v>
      </c>
      <c r="K254" s="72">
        <f t="shared" si="76"/>
        <v>0</v>
      </c>
      <c r="L254" s="72">
        <f t="shared" si="77"/>
        <v>0</v>
      </c>
      <c r="M254" s="72">
        <f t="shared" si="78"/>
        <v>0</v>
      </c>
      <c r="N254" s="72">
        <f t="shared" si="70"/>
        <v>1315.68</v>
      </c>
      <c r="O254" s="73">
        <f t="shared" si="79"/>
        <v>0</v>
      </c>
      <c r="P254" s="74">
        <f t="shared" si="80"/>
        <v>0</v>
      </c>
    </row>
    <row r="255" spans="1:16" x14ac:dyDescent="0.25">
      <c r="A255" s="64" t="s">
        <v>467</v>
      </c>
      <c r="B255" s="43" t="s">
        <v>468</v>
      </c>
      <c r="C255" s="44" t="s">
        <v>28</v>
      </c>
      <c r="D255" s="45">
        <v>1</v>
      </c>
      <c r="E255" s="46">
        <v>0</v>
      </c>
      <c r="F255" s="138"/>
      <c r="G255" s="48">
        <f t="shared" si="64"/>
        <v>0</v>
      </c>
      <c r="H255" s="49">
        <f t="shared" si="65"/>
        <v>1</v>
      </c>
      <c r="I255" s="50">
        <v>68.28</v>
      </c>
      <c r="J255" s="50">
        <f t="shared" si="75"/>
        <v>68.28</v>
      </c>
      <c r="K255" s="51">
        <f t="shared" si="76"/>
        <v>0</v>
      </c>
      <c r="L255" s="51">
        <f t="shared" si="77"/>
        <v>0</v>
      </c>
      <c r="M255" s="51">
        <f t="shared" si="78"/>
        <v>0</v>
      </c>
      <c r="N255" s="51">
        <f t="shared" si="70"/>
        <v>68.28</v>
      </c>
      <c r="O255" s="52">
        <f t="shared" si="79"/>
        <v>0</v>
      </c>
      <c r="P255" s="53">
        <f t="shared" si="80"/>
        <v>0</v>
      </c>
    </row>
    <row r="256" spans="1:16" ht="26.25" x14ac:dyDescent="0.25">
      <c r="A256" s="64" t="s">
        <v>469</v>
      </c>
      <c r="B256" s="64" t="s">
        <v>470</v>
      </c>
      <c r="C256" s="65" t="s">
        <v>81</v>
      </c>
      <c r="D256" s="66">
        <v>15.7</v>
      </c>
      <c r="E256" s="67">
        <v>15.7</v>
      </c>
      <c r="F256" s="67"/>
      <c r="G256" s="69">
        <f t="shared" si="64"/>
        <v>15.7</v>
      </c>
      <c r="H256" s="70">
        <f t="shared" si="65"/>
        <v>0</v>
      </c>
      <c r="I256" s="71">
        <v>42.46</v>
      </c>
      <c r="J256" s="71">
        <f t="shared" si="75"/>
        <v>666.62199999999996</v>
      </c>
      <c r="K256" s="72">
        <f t="shared" si="76"/>
        <v>666.62199999999996</v>
      </c>
      <c r="L256" s="72">
        <f t="shared" si="77"/>
        <v>0</v>
      </c>
      <c r="M256" s="72">
        <f t="shared" si="78"/>
        <v>666.62199999999996</v>
      </c>
      <c r="N256" s="72">
        <f t="shared" si="70"/>
        <v>0</v>
      </c>
      <c r="O256" s="73">
        <f t="shared" si="79"/>
        <v>0</v>
      </c>
      <c r="P256" s="74">
        <f t="shared" si="80"/>
        <v>1</v>
      </c>
    </row>
    <row r="257" spans="1:16" x14ac:dyDescent="0.25">
      <c r="A257" s="64" t="s">
        <v>471</v>
      </c>
      <c r="B257" s="64" t="s">
        <v>472</v>
      </c>
      <c r="C257" s="65" t="s">
        <v>81</v>
      </c>
      <c r="D257" s="66">
        <v>10.5</v>
      </c>
      <c r="E257" s="67">
        <v>10.5</v>
      </c>
      <c r="F257" s="67"/>
      <c r="G257" s="69">
        <f t="shared" si="64"/>
        <v>10.5</v>
      </c>
      <c r="H257" s="70">
        <f t="shared" si="65"/>
        <v>0</v>
      </c>
      <c r="I257" s="71">
        <v>23.95</v>
      </c>
      <c r="J257" s="71">
        <f t="shared" si="75"/>
        <v>251.47499999999999</v>
      </c>
      <c r="K257" s="72">
        <f t="shared" si="76"/>
        <v>251.47499999999999</v>
      </c>
      <c r="L257" s="72">
        <f t="shared" si="77"/>
        <v>0</v>
      </c>
      <c r="M257" s="72">
        <f t="shared" si="78"/>
        <v>251.47499999999999</v>
      </c>
      <c r="N257" s="72">
        <f t="shared" si="70"/>
        <v>0</v>
      </c>
      <c r="O257" s="73">
        <f t="shared" si="79"/>
        <v>0</v>
      </c>
      <c r="P257" s="74">
        <f t="shared" si="80"/>
        <v>1</v>
      </c>
    </row>
    <row r="258" spans="1:16" ht="26.25" x14ac:dyDescent="0.25">
      <c r="A258" s="64" t="s">
        <v>473</v>
      </c>
      <c r="B258" s="64" t="s">
        <v>474</v>
      </c>
      <c r="C258" s="65" t="s">
        <v>81</v>
      </c>
      <c r="D258" s="66">
        <v>224.92</v>
      </c>
      <c r="E258" s="67">
        <v>64.959999999999994</v>
      </c>
      <c r="F258" s="67"/>
      <c r="G258" s="69">
        <f t="shared" si="64"/>
        <v>64.959999999999994</v>
      </c>
      <c r="H258" s="70">
        <f t="shared" si="65"/>
        <v>159.95999999999998</v>
      </c>
      <c r="I258" s="71">
        <v>74.959999999999994</v>
      </c>
      <c r="J258" s="71">
        <f t="shared" si="75"/>
        <v>16860.003199999999</v>
      </c>
      <c r="K258" s="72">
        <f t="shared" si="76"/>
        <v>4869.4015999999992</v>
      </c>
      <c r="L258" s="72">
        <f t="shared" si="77"/>
        <v>0</v>
      </c>
      <c r="M258" s="72">
        <f t="shared" si="78"/>
        <v>4869.4015999999992</v>
      </c>
      <c r="N258" s="72">
        <f t="shared" si="70"/>
        <v>11990.6016</v>
      </c>
      <c r="O258" s="73">
        <f t="shared" si="79"/>
        <v>0</v>
      </c>
      <c r="P258" s="74">
        <f t="shared" si="80"/>
        <v>0.28881380046238658</v>
      </c>
    </row>
    <row r="259" spans="1:16" ht="26.25" x14ac:dyDescent="0.25">
      <c r="A259" s="64" t="s">
        <v>475</v>
      </c>
      <c r="B259" s="64" t="s">
        <v>476</v>
      </c>
      <c r="C259" s="65" t="s">
        <v>81</v>
      </c>
      <c r="D259" s="66">
        <v>40.33</v>
      </c>
      <c r="E259" s="67">
        <v>20.164999999999999</v>
      </c>
      <c r="F259" s="142"/>
      <c r="G259" s="69">
        <f t="shared" si="64"/>
        <v>20.164999999999999</v>
      </c>
      <c r="H259" s="70">
        <f t="shared" si="65"/>
        <v>20.164999999999999</v>
      </c>
      <c r="I259" s="71">
        <v>110.6</v>
      </c>
      <c r="J259" s="71">
        <f t="shared" si="75"/>
        <v>4460.4979999999996</v>
      </c>
      <c r="K259" s="72">
        <f t="shared" si="76"/>
        <v>2230.2489999999998</v>
      </c>
      <c r="L259" s="72">
        <f t="shared" si="77"/>
        <v>0</v>
      </c>
      <c r="M259" s="72">
        <f t="shared" si="78"/>
        <v>2230.2489999999998</v>
      </c>
      <c r="N259" s="72">
        <f t="shared" si="70"/>
        <v>2230.2489999999998</v>
      </c>
      <c r="O259" s="73">
        <f t="shared" si="79"/>
        <v>0</v>
      </c>
      <c r="P259" s="74">
        <f t="shared" si="80"/>
        <v>0.5</v>
      </c>
    </row>
    <row r="260" spans="1:16" ht="26.25" x14ac:dyDescent="0.25">
      <c r="A260" s="64" t="s">
        <v>477</v>
      </c>
      <c r="B260" s="64" t="s">
        <v>478</v>
      </c>
      <c r="C260" s="65" t="s">
        <v>81</v>
      </c>
      <c r="D260" s="66">
        <v>6.37</v>
      </c>
      <c r="E260" s="67">
        <v>3.1850000000000001</v>
      </c>
      <c r="F260" s="142"/>
      <c r="G260" s="69">
        <f t="shared" si="64"/>
        <v>3.1850000000000001</v>
      </c>
      <c r="H260" s="70">
        <f t="shared" si="65"/>
        <v>3.1850000000000001</v>
      </c>
      <c r="I260" s="71">
        <v>7.81</v>
      </c>
      <c r="J260" s="71">
        <f t="shared" si="75"/>
        <v>49.749699999999997</v>
      </c>
      <c r="K260" s="72">
        <f t="shared" si="76"/>
        <v>24.874849999999999</v>
      </c>
      <c r="L260" s="72">
        <f t="shared" si="77"/>
        <v>0</v>
      </c>
      <c r="M260" s="72">
        <f t="shared" si="78"/>
        <v>24.874849999999999</v>
      </c>
      <c r="N260" s="72">
        <f t="shared" si="70"/>
        <v>24.874849999999999</v>
      </c>
      <c r="O260" s="73">
        <f t="shared" si="79"/>
        <v>0</v>
      </c>
      <c r="P260" s="74">
        <f t="shared" si="80"/>
        <v>0.5</v>
      </c>
    </row>
    <row r="261" spans="1:16" ht="26.25" x14ac:dyDescent="0.25">
      <c r="A261" s="64" t="s">
        <v>479</v>
      </c>
      <c r="B261" s="64" t="s">
        <v>480</v>
      </c>
      <c r="C261" s="65" t="s">
        <v>81</v>
      </c>
      <c r="D261" s="66">
        <v>6.37</v>
      </c>
      <c r="E261" s="67">
        <v>3.1850000000000001</v>
      </c>
      <c r="F261" s="142"/>
      <c r="G261" s="69">
        <f t="shared" si="64"/>
        <v>3.1850000000000001</v>
      </c>
      <c r="H261" s="70">
        <f t="shared" si="65"/>
        <v>3.1850000000000001</v>
      </c>
      <c r="I261" s="71">
        <v>379.34</v>
      </c>
      <c r="J261" s="71">
        <f t="shared" si="75"/>
        <v>2416.3957999999998</v>
      </c>
      <c r="K261" s="72">
        <f t="shared" si="76"/>
        <v>1208.1978999999999</v>
      </c>
      <c r="L261" s="72">
        <f t="shared" si="77"/>
        <v>0</v>
      </c>
      <c r="M261" s="72">
        <f t="shared" si="78"/>
        <v>1208.1978999999999</v>
      </c>
      <c r="N261" s="72">
        <f t="shared" si="70"/>
        <v>1208.1978999999999</v>
      </c>
      <c r="O261" s="73">
        <f t="shared" si="79"/>
        <v>0</v>
      </c>
      <c r="P261" s="74">
        <f t="shared" si="80"/>
        <v>0.5</v>
      </c>
    </row>
    <row r="262" spans="1:16" ht="26.25" x14ac:dyDescent="0.25">
      <c r="A262" s="64" t="s">
        <v>481</v>
      </c>
      <c r="B262" s="64" t="s">
        <v>482</v>
      </c>
      <c r="C262" s="65" t="s">
        <v>28</v>
      </c>
      <c r="D262" s="66">
        <v>1</v>
      </c>
      <c r="E262" s="67">
        <v>1</v>
      </c>
      <c r="F262" s="67"/>
      <c r="G262" s="69">
        <f t="shared" si="64"/>
        <v>1</v>
      </c>
      <c r="H262" s="70">
        <f t="shared" si="65"/>
        <v>0</v>
      </c>
      <c r="I262" s="71">
        <v>10.95</v>
      </c>
      <c r="J262" s="71">
        <f t="shared" si="75"/>
        <v>10.95</v>
      </c>
      <c r="K262" s="72">
        <f t="shared" si="76"/>
        <v>10.95</v>
      </c>
      <c r="L262" s="72">
        <f t="shared" si="77"/>
        <v>0</v>
      </c>
      <c r="M262" s="72">
        <f t="shared" si="78"/>
        <v>10.95</v>
      </c>
      <c r="N262" s="72">
        <f t="shared" si="70"/>
        <v>0</v>
      </c>
      <c r="O262" s="73">
        <f t="shared" si="79"/>
        <v>0</v>
      </c>
      <c r="P262" s="74">
        <f t="shared" si="80"/>
        <v>1</v>
      </c>
    </row>
    <row r="263" spans="1:16" ht="26.25" x14ac:dyDescent="0.25">
      <c r="A263" s="64" t="s">
        <v>483</v>
      </c>
      <c r="B263" s="64" t="s">
        <v>484</v>
      </c>
      <c r="C263" s="65" t="s">
        <v>28</v>
      </c>
      <c r="D263" s="66">
        <v>4</v>
      </c>
      <c r="E263" s="67">
        <v>4</v>
      </c>
      <c r="F263" s="67"/>
      <c r="G263" s="69">
        <f t="shared" si="64"/>
        <v>4</v>
      </c>
      <c r="H263" s="70">
        <f t="shared" si="65"/>
        <v>0</v>
      </c>
      <c r="I263" s="71">
        <v>27.33</v>
      </c>
      <c r="J263" s="71">
        <f t="shared" si="75"/>
        <v>109.32</v>
      </c>
      <c r="K263" s="72">
        <f t="shared" si="76"/>
        <v>109.32</v>
      </c>
      <c r="L263" s="72">
        <f t="shared" si="77"/>
        <v>0</v>
      </c>
      <c r="M263" s="72">
        <f t="shared" si="78"/>
        <v>109.32</v>
      </c>
      <c r="N263" s="72">
        <f t="shared" si="70"/>
        <v>0</v>
      </c>
      <c r="O263" s="73">
        <f t="shared" si="79"/>
        <v>0</v>
      </c>
      <c r="P263" s="74">
        <f t="shared" si="80"/>
        <v>1</v>
      </c>
    </row>
    <row r="264" spans="1:16" ht="39" x14ac:dyDescent="0.25">
      <c r="A264" s="64" t="s">
        <v>485</v>
      </c>
      <c r="B264" s="64" t="s">
        <v>486</v>
      </c>
      <c r="C264" s="65" t="s">
        <v>28</v>
      </c>
      <c r="D264" s="66">
        <v>18</v>
      </c>
      <c r="E264" s="67">
        <v>9</v>
      </c>
      <c r="F264" s="67">
        <v>9</v>
      </c>
      <c r="G264" s="69">
        <f t="shared" si="64"/>
        <v>18</v>
      </c>
      <c r="H264" s="70">
        <f t="shared" si="65"/>
        <v>0</v>
      </c>
      <c r="I264" s="71">
        <v>144.97999999999999</v>
      </c>
      <c r="J264" s="71">
        <f t="shared" si="75"/>
        <v>2609.64</v>
      </c>
      <c r="K264" s="72">
        <f t="shared" si="76"/>
        <v>1304.82</v>
      </c>
      <c r="L264" s="72">
        <f t="shared" si="77"/>
        <v>1304.82</v>
      </c>
      <c r="M264" s="72">
        <f t="shared" si="78"/>
        <v>2609.64</v>
      </c>
      <c r="N264" s="72">
        <f t="shared" si="70"/>
        <v>0</v>
      </c>
      <c r="O264" s="73">
        <f t="shared" si="79"/>
        <v>0.5</v>
      </c>
      <c r="P264" s="74">
        <f t="shared" si="80"/>
        <v>1</v>
      </c>
    </row>
    <row r="265" spans="1:16" x14ac:dyDescent="0.25">
      <c r="A265" s="20" t="s">
        <v>487</v>
      </c>
      <c r="B265" s="20" t="s">
        <v>488</v>
      </c>
      <c r="C265" s="21"/>
      <c r="D265" s="41"/>
      <c r="E265" s="42">
        <v>0</v>
      </c>
      <c r="F265" s="139"/>
      <c r="G265" s="55">
        <f t="shared" si="64"/>
        <v>0</v>
      </c>
      <c r="H265" s="56">
        <f t="shared" si="65"/>
        <v>0</v>
      </c>
      <c r="I265" s="57"/>
      <c r="J265" s="58">
        <f>SUM(J266:J292)</f>
        <v>7729.2133999999987</v>
      </c>
      <c r="K265" s="58">
        <f>SUM(K266:K292)</f>
        <v>7729.2133999999987</v>
      </c>
      <c r="L265" s="58">
        <f>SUM(L266:L292)</f>
        <v>0</v>
      </c>
      <c r="M265" s="58">
        <f>SUM(M266:M292)</f>
        <v>7729.2133999999987</v>
      </c>
      <c r="N265" s="58">
        <f t="shared" si="70"/>
        <v>0</v>
      </c>
      <c r="O265" s="59">
        <f t="shared" si="79"/>
        <v>0</v>
      </c>
      <c r="P265" s="29">
        <f t="shared" si="80"/>
        <v>1</v>
      </c>
    </row>
    <row r="266" spans="1:16" x14ac:dyDescent="0.25">
      <c r="A266" s="75" t="s">
        <v>489</v>
      </c>
      <c r="B266" s="75" t="s">
        <v>490</v>
      </c>
      <c r="C266" s="76" t="s">
        <v>28</v>
      </c>
      <c r="D266" s="45">
        <v>18</v>
      </c>
      <c r="E266" s="46">
        <v>18</v>
      </c>
      <c r="F266" s="138"/>
      <c r="G266" s="48">
        <f t="shared" si="64"/>
        <v>18</v>
      </c>
      <c r="H266" s="49">
        <f t="shared" si="65"/>
        <v>0</v>
      </c>
      <c r="I266" s="50">
        <v>6.75</v>
      </c>
      <c r="J266" s="50">
        <f t="shared" ref="J266:J292" si="81">I266*D266</f>
        <v>121.5</v>
      </c>
      <c r="K266" s="51">
        <f t="shared" ref="K266:K292" si="82">E266*I266</f>
        <v>121.5</v>
      </c>
      <c r="L266" s="51">
        <f t="shared" ref="L266:L292" si="83">F266*I266</f>
        <v>0</v>
      </c>
      <c r="M266" s="51">
        <f t="shared" ref="M266:M292" si="84">I266*G266</f>
        <v>121.5</v>
      </c>
      <c r="N266" s="51">
        <f t="shared" si="70"/>
        <v>0</v>
      </c>
      <c r="O266" s="52">
        <f t="shared" si="79"/>
        <v>0</v>
      </c>
      <c r="P266" s="53">
        <f t="shared" si="80"/>
        <v>1</v>
      </c>
    </row>
    <row r="267" spans="1:16" x14ac:dyDescent="0.25">
      <c r="A267" s="75" t="s">
        <v>491</v>
      </c>
      <c r="B267" s="75" t="s">
        <v>492</v>
      </c>
      <c r="C267" s="76" t="s">
        <v>28</v>
      </c>
      <c r="D267" s="45">
        <v>52</v>
      </c>
      <c r="E267" s="46">
        <v>52</v>
      </c>
      <c r="F267" s="138"/>
      <c r="G267" s="48">
        <f t="shared" si="64"/>
        <v>52</v>
      </c>
      <c r="H267" s="49">
        <f t="shared" si="65"/>
        <v>0</v>
      </c>
      <c r="I267" s="50">
        <v>16.29</v>
      </c>
      <c r="J267" s="50">
        <f t="shared" si="81"/>
        <v>847.07999999999993</v>
      </c>
      <c r="K267" s="51">
        <f t="shared" si="82"/>
        <v>847.07999999999993</v>
      </c>
      <c r="L267" s="51">
        <f t="shared" si="83"/>
        <v>0</v>
      </c>
      <c r="M267" s="51">
        <f t="shared" si="84"/>
        <v>847.07999999999993</v>
      </c>
      <c r="N267" s="51">
        <f t="shared" si="70"/>
        <v>0</v>
      </c>
      <c r="O267" s="52">
        <f t="shared" si="79"/>
        <v>0</v>
      </c>
      <c r="P267" s="53">
        <f t="shared" si="80"/>
        <v>1</v>
      </c>
    </row>
    <row r="268" spans="1:16" ht="26.25" x14ac:dyDescent="0.25">
      <c r="A268" s="75" t="s">
        <v>493</v>
      </c>
      <c r="B268" s="75" t="s">
        <v>494</v>
      </c>
      <c r="C268" s="76" t="s">
        <v>28</v>
      </c>
      <c r="D268" s="45">
        <v>16</v>
      </c>
      <c r="E268" s="46">
        <v>16</v>
      </c>
      <c r="F268" s="138"/>
      <c r="G268" s="48">
        <f t="shared" si="64"/>
        <v>16</v>
      </c>
      <c r="H268" s="49">
        <f t="shared" si="65"/>
        <v>0</v>
      </c>
      <c r="I268" s="50">
        <v>4.49</v>
      </c>
      <c r="J268" s="50">
        <f t="shared" si="81"/>
        <v>71.84</v>
      </c>
      <c r="K268" s="51">
        <f t="shared" si="82"/>
        <v>71.84</v>
      </c>
      <c r="L268" s="51">
        <f t="shared" si="83"/>
        <v>0</v>
      </c>
      <c r="M268" s="51">
        <f t="shared" si="84"/>
        <v>71.84</v>
      </c>
      <c r="N268" s="51">
        <f t="shared" si="70"/>
        <v>0</v>
      </c>
      <c r="O268" s="52">
        <f t="shared" si="79"/>
        <v>0</v>
      </c>
      <c r="P268" s="53">
        <f t="shared" si="80"/>
        <v>1</v>
      </c>
    </row>
    <row r="269" spans="1:16" ht="26.25" x14ac:dyDescent="0.25">
      <c r="A269" s="75" t="s">
        <v>495</v>
      </c>
      <c r="B269" s="75" t="s">
        <v>496</v>
      </c>
      <c r="C269" s="76" t="s">
        <v>28</v>
      </c>
      <c r="D269" s="45">
        <v>4</v>
      </c>
      <c r="E269" s="46">
        <v>4</v>
      </c>
      <c r="F269" s="138"/>
      <c r="G269" s="48">
        <f t="shared" si="64"/>
        <v>4</v>
      </c>
      <c r="H269" s="49">
        <f t="shared" si="65"/>
        <v>0</v>
      </c>
      <c r="I269" s="50">
        <v>7.26</v>
      </c>
      <c r="J269" s="50">
        <f t="shared" si="81"/>
        <v>29.04</v>
      </c>
      <c r="K269" s="51">
        <f t="shared" si="82"/>
        <v>29.04</v>
      </c>
      <c r="L269" s="51">
        <f t="shared" si="83"/>
        <v>0</v>
      </c>
      <c r="M269" s="51">
        <f t="shared" si="84"/>
        <v>29.04</v>
      </c>
      <c r="N269" s="51">
        <f t="shared" si="70"/>
        <v>0</v>
      </c>
      <c r="O269" s="52">
        <f t="shared" si="79"/>
        <v>0</v>
      </c>
      <c r="P269" s="53">
        <f t="shared" si="80"/>
        <v>1</v>
      </c>
    </row>
    <row r="270" spans="1:16" x14ac:dyDescent="0.25">
      <c r="A270" s="75" t="s">
        <v>497</v>
      </c>
      <c r="B270" s="75" t="s">
        <v>498</v>
      </c>
      <c r="C270" s="76" t="s">
        <v>28</v>
      </c>
      <c r="D270" s="45">
        <v>11</v>
      </c>
      <c r="E270" s="46">
        <v>11</v>
      </c>
      <c r="F270" s="138"/>
      <c r="G270" s="48">
        <f t="shared" si="64"/>
        <v>11</v>
      </c>
      <c r="H270" s="49">
        <f t="shared" si="65"/>
        <v>0</v>
      </c>
      <c r="I270" s="50">
        <v>9.5399999999999991</v>
      </c>
      <c r="J270" s="50">
        <f t="shared" si="81"/>
        <v>104.94</v>
      </c>
      <c r="K270" s="51">
        <f t="shared" si="82"/>
        <v>104.94</v>
      </c>
      <c r="L270" s="51">
        <f t="shared" si="83"/>
        <v>0</v>
      </c>
      <c r="M270" s="51">
        <f t="shared" si="84"/>
        <v>104.94</v>
      </c>
      <c r="N270" s="51">
        <f t="shared" si="70"/>
        <v>0</v>
      </c>
      <c r="O270" s="52">
        <f t="shared" si="79"/>
        <v>0</v>
      </c>
      <c r="P270" s="53">
        <f t="shared" si="80"/>
        <v>1</v>
      </c>
    </row>
    <row r="271" spans="1:16" x14ac:dyDescent="0.25">
      <c r="A271" s="75" t="s">
        <v>499</v>
      </c>
      <c r="B271" s="75" t="s">
        <v>500</v>
      </c>
      <c r="C271" s="76" t="s">
        <v>28</v>
      </c>
      <c r="D271" s="45">
        <v>21</v>
      </c>
      <c r="E271" s="46">
        <v>21</v>
      </c>
      <c r="F271" s="138"/>
      <c r="G271" s="48">
        <f t="shared" si="64"/>
        <v>21</v>
      </c>
      <c r="H271" s="49">
        <f t="shared" si="65"/>
        <v>0</v>
      </c>
      <c r="I271" s="50">
        <v>10.06</v>
      </c>
      <c r="J271" s="50">
        <f t="shared" si="81"/>
        <v>211.26000000000002</v>
      </c>
      <c r="K271" s="51">
        <f t="shared" si="82"/>
        <v>211.26000000000002</v>
      </c>
      <c r="L271" s="51">
        <f t="shared" si="83"/>
        <v>0</v>
      </c>
      <c r="M271" s="51">
        <f t="shared" si="84"/>
        <v>211.26000000000002</v>
      </c>
      <c r="N271" s="51">
        <f t="shared" si="70"/>
        <v>0</v>
      </c>
      <c r="O271" s="52">
        <f t="shared" si="79"/>
        <v>0</v>
      </c>
      <c r="P271" s="53">
        <f t="shared" si="80"/>
        <v>1</v>
      </c>
    </row>
    <row r="272" spans="1:16" x14ac:dyDescent="0.25">
      <c r="A272" s="75" t="s">
        <v>501</v>
      </c>
      <c r="B272" s="75" t="s">
        <v>502</v>
      </c>
      <c r="C272" s="76" t="s">
        <v>28</v>
      </c>
      <c r="D272" s="45">
        <v>9</v>
      </c>
      <c r="E272" s="46">
        <v>9</v>
      </c>
      <c r="F272" s="138"/>
      <c r="G272" s="48">
        <f t="shared" si="64"/>
        <v>9</v>
      </c>
      <c r="H272" s="49">
        <f t="shared" si="65"/>
        <v>0</v>
      </c>
      <c r="I272" s="50">
        <v>13.99</v>
      </c>
      <c r="J272" s="50">
        <f t="shared" si="81"/>
        <v>125.91</v>
      </c>
      <c r="K272" s="51">
        <f t="shared" si="82"/>
        <v>125.91</v>
      </c>
      <c r="L272" s="51">
        <f t="shared" si="83"/>
        <v>0</v>
      </c>
      <c r="M272" s="51">
        <f t="shared" si="84"/>
        <v>125.91</v>
      </c>
      <c r="N272" s="51">
        <f t="shared" si="70"/>
        <v>0</v>
      </c>
      <c r="O272" s="52">
        <f t="shared" si="79"/>
        <v>0</v>
      </c>
      <c r="P272" s="53">
        <f t="shared" si="80"/>
        <v>1</v>
      </c>
    </row>
    <row r="273" spans="1:16" x14ac:dyDescent="0.25">
      <c r="A273" s="64" t="s">
        <v>503</v>
      </c>
      <c r="B273" s="64" t="s">
        <v>504</v>
      </c>
      <c r="C273" s="65" t="s">
        <v>28</v>
      </c>
      <c r="D273" s="66">
        <v>1</v>
      </c>
      <c r="E273" s="67">
        <v>1</v>
      </c>
      <c r="F273" s="67"/>
      <c r="G273" s="69">
        <f t="shared" ref="G273:G336" si="85">E273+F273</f>
        <v>1</v>
      </c>
      <c r="H273" s="70">
        <f t="shared" ref="H273:H336" si="86">D273-G273</f>
        <v>0</v>
      </c>
      <c r="I273" s="71">
        <v>25.08</v>
      </c>
      <c r="J273" s="71">
        <f t="shared" si="81"/>
        <v>25.08</v>
      </c>
      <c r="K273" s="72">
        <f t="shared" si="82"/>
        <v>25.08</v>
      </c>
      <c r="L273" s="72">
        <f t="shared" si="83"/>
        <v>0</v>
      </c>
      <c r="M273" s="72">
        <f t="shared" si="84"/>
        <v>25.08</v>
      </c>
      <c r="N273" s="72">
        <f t="shared" si="70"/>
        <v>0</v>
      </c>
      <c r="O273" s="73">
        <f t="shared" si="79"/>
        <v>0</v>
      </c>
      <c r="P273" s="74">
        <f t="shared" si="80"/>
        <v>1</v>
      </c>
    </row>
    <row r="274" spans="1:16" ht="26.25" x14ac:dyDescent="0.25">
      <c r="A274" s="75" t="s">
        <v>505</v>
      </c>
      <c r="B274" s="75" t="s">
        <v>506</v>
      </c>
      <c r="C274" s="76" t="s">
        <v>28</v>
      </c>
      <c r="D274" s="45">
        <v>4</v>
      </c>
      <c r="E274" s="46">
        <v>4</v>
      </c>
      <c r="F274" s="138"/>
      <c r="G274" s="48">
        <f t="shared" si="85"/>
        <v>4</v>
      </c>
      <c r="H274" s="49">
        <f t="shared" si="86"/>
        <v>0</v>
      </c>
      <c r="I274" s="50">
        <v>12.96</v>
      </c>
      <c r="J274" s="50">
        <f t="shared" si="81"/>
        <v>51.84</v>
      </c>
      <c r="K274" s="51">
        <f t="shared" si="82"/>
        <v>51.84</v>
      </c>
      <c r="L274" s="51">
        <f t="shared" si="83"/>
        <v>0</v>
      </c>
      <c r="M274" s="51">
        <f t="shared" si="84"/>
        <v>51.84</v>
      </c>
      <c r="N274" s="51">
        <f t="shared" si="70"/>
        <v>0</v>
      </c>
      <c r="O274" s="52">
        <f t="shared" si="79"/>
        <v>0</v>
      </c>
      <c r="P274" s="53">
        <f t="shared" si="80"/>
        <v>1</v>
      </c>
    </row>
    <row r="275" spans="1:16" ht="26.25" x14ac:dyDescent="0.25">
      <c r="A275" s="75" t="s">
        <v>507</v>
      </c>
      <c r="B275" s="75" t="s">
        <v>508</v>
      </c>
      <c r="C275" s="76" t="s">
        <v>28</v>
      </c>
      <c r="D275" s="45">
        <v>27</v>
      </c>
      <c r="E275" s="46">
        <v>27</v>
      </c>
      <c r="F275" s="138"/>
      <c r="G275" s="48">
        <f t="shared" si="85"/>
        <v>27</v>
      </c>
      <c r="H275" s="49">
        <f t="shared" si="86"/>
        <v>0</v>
      </c>
      <c r="I275" s="50">
        <v>4.99</v>
      </c>
      <c r="J275" s="50">
        <f t="shared" si="81"/>
        <v>134.73000000000002</v>
      </c>
      <c r="K275" s="51">
        <f t="shared" si="82"/>
        <v>134.73000000000002</v>
      </c>
      <c r="L275" s="51">
        <f t="shared" si="83"/>
        <v>0</v>
      </c>
      <c r="M275" s="51">
        <f t="shared" si="84"/>
        <v>134.73000000000002</v>
      </c>
      <c r="N275" s="51">
        <f t="shared" si="70"/>
        <v>0</v>
      </c>
      <c r="O275" s="52">
        <f t="shared" si="79"/>
        <v>0</v>
      </c>
      <c r="P275" s="53">
        <f t="shared" si="80"/>
        <v>1</v>
      </c>
    </row>
    <row r="276" spans="1:16" ht="26.25" x14ac:dyDescent="0.25">
      <c r="A276" s="75" t="s">
        <v>509</v>
      </c>
      <c r="B276" s="75" t="s">
        <v>510</v>
      </c>
      <c r="C276" s="76" t="s">
        <v>28</v>
      </c>
      <c r="D276" s="45">
        <v>8</v>
      </c>
      <c r="E276" s="46">
        <v>8</v>
      </c>
      <c r="F276" s="138"/>
      <c r="G276" s="48">
        <f t="shared" si="85"/>
        <v>8</v>
      </c>
      <c r="H276" s="49">
        <f t="shared" si="86"/>
        <v>0</v>
      </c>
      <c r="I276" s="50">
        <v>13.07</v>
      </c>
      <c r="J276" s="50">
        <f t="shared" si="81"/>
        <v>104.56</v>
      </c>
      <c r="K276" s="51">
        <f t="shared" si="82"/>
        <v>104.56</v>
      </c>
      <c r="L276" s="51">
        <f t="shared" si="83"/>
        <v>0</v>
      </c>
      <c r="M276" s="51">
        <f t="shared" si="84"/>
        <v>104.56</v>
      </c>
      <c r="N276" s="51">
        <f t="shared" si="70"/>
        <v>0</v>
      </c>
      <c r="O276" s="52">
        <f t="shared" si="79"/>
        <v>0</v>
      </c>
      <c r="P276" s="53">
        <f t="shared" si="80"/>
        <v>1</v>
      </c>
    </row>
    <row r="277" spans="1:16" ht="26.25" x14ac:dyDescent="0.25">
      <c r="A277" s="75" t="s">
        <v>511</v>
      </c>
      <c r="B277" s="75" t="s">
        <v>512</v>
      </c>
      <c r="C277" s="76" t="s">
        <v>28</v>
      </c>
      <c r="D277" s="45">
        <v>3</v>
      </c>
      <c r="E277" s="46">
        <v>3</v>
      </c>
      <c r="F277" s="138"/>
      <c r="G277" s="48">
        <f t="shared" si="85"/>
        <v>3</v>
      </c>
      <c r="H277" s="49">
        <f t="shared" si="86"/>
        <v>0</v>
      </c>
      <c r="I277" s="50">
        <v>5.79</v>
      </c>
      <c r="J277" s="50">
        <f t="shared" si="81"/>
        <v>17.37</v>
      </c>
      <c r="K277" s="51">
        <f t="shared" si="82"/>
        <v>17.37</v>
      </c>
      <c r="L277" s="51">
        <f t="shared" si="83"/>
        <v>0</v>
      </c>
      <c r="M277" s="51">
        <f t="shared" si="84"/>
        <v>17.37</v>
      </c>
      <c r="N277" s="51">
        <f t="shared" si="70"/>
        <v>0</v>
      </c>
      <c r="O277" s="52">
        <f t="shared" si="79"/>
        <v>0</v>
      </c>
      <c r="P277" s="53">
        <f t="shared" si="80"/>
        <v>1</v>
      </c>
    </row>
    <row r="278" spans="1:16" ht="26.25" x14ac:dyDescent="0.25">
      <c r="A278" s="75" t="s">
        <v>513</v>
      </c>
      <c r="B278" s="75" t="s">
        <v>514</v>
      </c>
      <c r="C278" s="76" t="s">
        <v>28</v>
      </c>
      <c r="D278" s="45">
        <v>2</v>
      </c>
      <c r="E278" s="46">
        <v>2</v>
      </c>
      <c r="F278" s="138"/>
      <c r="G278" s="48">
        <f t="shared" si="85"/>
        <v>2</v>
      </c>
      <c r="H278" s="49">
        <f t="shared" si="86"/>
        <v>0</v>
      </c>
      <c r="I278" s="50">
        <v>9.57</v>
      </c>
      <c r="J278" s="50">
        <f t="shared" si="81"/>
        <v>19.14</v>
      </c>
      <c r="K278" s="51">
        <f t="shared" si="82"/>
        <v>19.14</v>
      </c>
      <c r="L278" s="51">
        <f t="shared" si="83"/>
        <v>0</v>
      </c>
      <c r="M278" s="51">
        <f t="shared" si="84"/>
        <v>19.14</v>
      </c>
      <c r="N278" s="51">
        <f t="shared" si="70"/>
        <v>0</v>
      </c>
      <c r="O278" s="52">
        <f t="shared" si="79"/>
        <v>0</v>
      </c>
      <c r="P278" s="53">
        <f t="shared" si="80"/>
        <v>1</v>
      </c>
    </row>
    <row r="279" spans="1:16" ht="26.25" x14ac:dyDescent="0.25">
      <c r="A279" s="75" t="s">
        <v>515</v>
      </c>
      <c r="B279" s="75" t="s">
        <v>516</v>
      </c>
      <c r="C279" s="76" t="s">
        <v>28</v>
      </c>
      <c r="D279" s="45">
        <v>4</v>
      </c>
      <c r="E279" s="46">
        <v>4</v>
      </c>
      <c r="F279" s="138"/>
      <c r="G279" s="48">
        <f t="shared" si="85"/>
        <v>4</v>
      </c>
      <c r="H279" s="49">
        <f t="shared" si="86"/>
        <v>0</v>
      </c>
      <c r="I279" s="50">
        <v>145.44999999999999</v>
      </c>
      <c r="J279" s="50">
        <f t="shared" si="81"/>
        <v>581.79999999999995</v>
      </c>
      <c r="K279" s="51">
        <f t="shared" si="82"/>
        <v>581.79999999999995</v>
      </c>
      <c r="L279" s="51">
        <f t="shared" si="83"/>
        <v>0</v>
      </c>
      <c r="M279" s="51">
        <f t="shared" si="84"/>
        <v>581.79999999999995</v>
      </c>
      <c r="N279" s="51">
        <f t="shared" si="70"/>
        <v>0</v>
      </c>
      <c r="O279" s="52">
        <f t="shared" si="79"/>
        <v>0</v>
      </c>
      <c r="P279" s="53">
        <f t="shared" si="80"/>
        <v>1</v>
      </c>
    </row>
    <row r="280" spans="1:16" ht="39" x14ac:dyDescent="0.25">
      <c r="A280" s="75" t="s">
        <v>517</v>
      </c>
      <c r="B280" s="75" t="s">
        <v>518</v>
      </c>
      <c r="C280" s="76" t="s">
        <v>28</v>
      </c>
      <c r="D280" s="45">
        <v>1</v>
      </c>
      <c r="E280" s="46">
        <v>1</v>
      </c>
      <c r="F280" s="138"/>
      <c r="G280" s="48">
        <f t="shared" si="85"/>
        <v>1</v>
      </c>
      <c r="H280" s="49">
        <f t="shared" si="86"/>
        <v>0</v>
      </c>
      <c r="I280" s="50">
        <v>102.4</v>
      </c>
      <c r="J280" s="50">
        <f t="shared" si="81"/>
        <v>102.4</v>
      </c>
      <c r="K280" s="51">
        <f t="shared" si="82"/>
        <v>102.4</v>
      </c>
      <c r="L280" s="51">
        <f t="shared" si="83"/>
        <v>0</v>
      </c>
      <c r="M280" s="51">
        <f t="shared" si="84"/>
        <v>102.4</v>
      </c>
      <c r="N280" s="51">
        <f t="shared" si="70"/>
        <v>0</v>
      </c>
      <c r="O280" s="52">
        <f t="shared" si="79"/>
        <v>0</v>
      </c>
      <c r="P280" s="53">
        <f t="shared" si="80"/>
        <v>1</v>
      </c>
    </row>
    <row r="281" spans="1:16" ht="39" x14ac:dyDescent="0.25">
      <c r="A281" s="75" t="s">
        <v>519</v>
      </c>
      <c r="B281" s="75" t="s">
        <v>520</v>
      </c>
      <c r="C281" s="76" t="s">
        <v>28</v>
      </c>
      <c r="D281" s="45">
        <v>5</v>
      </c>
      <c r="E281" s="46">
        <v>5</v>
      </c>
      <c r="F281" s="138"/>
      <c r="G281" s="48">
        <f t="shared" si="85"/>
        <v>5</v>
      </c>
      <c r="H281" s="49">
        <f t="shared" si="86"/>
        <v>0</v>
      </c>
      <c r="I281" s="50">
        <v>83.7</v>
      </c>
      <c r="J281" s="50">
        <f t="shared" si="81"/>
        <v>418.5</v>
      </c>
      <c r="K281" s="51">
        <f t="shared" si="82"/>
        <v>418.5</v>
      </c>
      <c r="L281" s="51">
        <f t="shared" si="83"/>
        <v>0</v>
      </c>
      <c r="M281" s="51">
        <f t="shared" si="84"/>
        <v>418.5</v>
      </c>
      <c r="N281" s="51">
        <f t="shared" si="70"/>
        <v>0</v>
      </c>
      <c r="O281" s="52">
        <f t="shared" si="79"/>
        <v>0</v>
      </c>
      <c r="P281" s="53">
        <f t="shared" si="80"/>
        <v>1</v>
      </c>
    </row>
    <row r="282" spans="1:16" ht="26.25" x14ac:dyDescent="0.25">
      <c r="A282" s="75" t="s">
        <v>521</v>
      </c>
      <c r="B282" s="75" t="s">
        <v>522</v>
      </c>
      <c r="C282" s="76" t="s">
        <v>28</v>
      </c>
      <c r="D282" s="45">
        <v>16</v>
      </c>
      <c r="E282" s="46">
        <v>16</v>
      </c>
      <c r="F282" s="138"/>
      <c r="G282" s="48">
        <f t="shared" si="85"/>
        <v>16</v>
      </c>
      <c r="H282" s="49">
        <f t="shared" si="86"/>
        <v>0</v>
      </c>
      <c r="I282" s="50">
        <v>92.32</v>
      </c>
      <c r="J282" s="50">
        <f t="shared" si="81"/>
        <v>1477.12</v>
      </c>
      <c r="K282" s="51">
        <f t="shared" si="82"/>
        <v>1477.12</v>
      </c>
      <c r="L282" s="51">
        <f t="shared" si="83"/>
        <v>0</v>
      </c>
      <c r="M282" s="51">
        <f t="shared" si="84"/>
        <v>1477.12</v>
      </c>
      <c r="N282" s="51">
        <f t="shared" si="70"/>
        <v>0</v>
      </c>
      <c r="O282" s="52">
        <f t="shared" si="79"/>
        <v>0</v>
      </c>
      <c r="P282" s="53">
        <f t="shared" si="80"/>
        <v>1</v>
      </c>
    </row>
    <row r="283" spans="1:16" ht="51.75" x14ac:dyDescent="0.25">
      <c r="A283" s="43" t="s">
        <v>523</v>
      </c>
      <c r="B283" s="43" t="s">
        <v>524</v>
      </c>
      <c r="C283" s="44" t="s">
        <v>28</v>
      </c>
      <c r="D283" s="45">
        <v>2</v>
      </c>
      <c r="E283" s="46">
        <v>2</v>
      </c>
      <c r="F283" s="45"/>
      <c r="G283" s="48">
        <f t="shared" si="85"/>
        <v>2</v>
      </c>
      <c r="H283" s="49">
        <f t="shared" si="86"/>
        <v>0</v>
      </c>
      <c r="I283" s="50">
        <v>20.05</v>
      </c>
      <c r="J283" s="50">
        <f t="shared" si="81"/>
        <v>40.1</v>
      </c>
      <c r="K283" s="51">
        <f t="shared" si="82"/>
        <v>40.1</v>
      </c>
      <c r="L283" s="51">
        <f t="shared" si="83"/>
        <v>0</v>
      </c>
      <c r="M283" s="51">
        <f t="shared" si="84"/>
        <v>40.1</v>
      </c>
      <c r="N283" s="51">
        <f t="shared" si="70"/>
        <v>0</v>
      </c>
      <c r="O283" s="52">
        <f t="shared" si="79"/>
        <v>0</v>
      </c>
      <c r="P283" s="53">
        <f t="shared" si="80"/>
        <v>1</v>
      </c>
    </row>
    <row r="284" spans="1:16" ht="51.75" x14ac:dyDescent="0.25">
      <c r="A284" s="43" t="s">
        <v>525</v>
      </c>
      <c r="B284" s="43" t="s">
        <v>526</v>
      </c>
      <c r="C284" s="44" t="s">
        <v>28</v>
      </c>
      <c r="D284" s="45">
        <v>2</v>
      </c>
      <c r="E284" s="46">
        <v>2</v>
      </c>
      <c r="F284" s="45"/>
      <c r="G284" s="48">
        <f t="shared" si="85"/>
        <v>2</v>
      </c>
      <c r="H284" s="49">
        <f t="shared" si="86"/>
        <v>0</v>
      </c>
      <c r="I284" s="50">
        <v>21.93</v>
      </c>
      <c r="J284" s="50">
        <f t="shared" si="81"/>
        <v>43.86</v>
      </c>
      <c r="K284" s="51">
        <f t="shared" si="82"/>
        <v>43.86</v>
      </c>
      <c r="L284" s="51">
        <f t="shared" si="83"/>
        <v>0</v>
      </c>
      <c r="M284" s="51">
        <f t="shared" si="84"/>
        <v>43.86</v>
      </c>
      <c r="N284" s="51">
        <f t="shared" si="70"/>
        <v>0</v>
      </c>
      <c r="O284" s="52">
        <f t="shared" si="79"/>
        <v>0</v>
      </c>
      <c r="P284" s="53">
        <f t="shared" si="80"/>
        <v>1</v>
      </c>
    </row>
    <row r="285" spans="1:16" ht="51.75" x14ac:dyDescent="0.25">
      <c r="A285" s="43" t="s">
        <v>527</v>
      </c>
      <c r="B285" s="43" t="s">
        <v>528</v>
      </c>
      <c r="C285" s="44" t="s">
        <v>28</v>
      </c>
      <c r="D285" s="45">
        <v>2</v>
      </c>
      <c r="E285" s="46">
        <v>2</v>
      </c>
      <c r="F285" s="45"/>
      <c r="G285" s="48">
        <f t="shared" si="85"/>
        <v>2</v>
      </c>
      <c r="H285" s="49">
        <f t="shared" si="86"/>
        <v>0</v>
      </c>
      <c r="I285" s="50">
        <v>26.24</v>
      </c>
      <c r="J285" s="50">
        <f t="shared" si="81"/>
        <v>52.48</v>
      </c>
      <c r="K285" s="51">
        <f t="shared" si="82"/>
        <v>52.48</v>
      </c>
      <c r="L285" s="51">
        <f t="shared" si="83"/>
        <v>0</v>
      </c>
      <c r="M285" s="51">
        <f t="shared" si="84"/>
        <v>52.48</v>
      </c>
      <c r="N285" s="51">
        <f t="shared" si="70"/>
        <v>0</v>
      </c>
      <c r="O285" s="52">
        <f t="shared" si="79"/>
        <v>0</v>
      </c>
      <c r="P285" s="53">
        <f t="shared" si="80"/>
        <v>1</v>
      </c>
    </row>
    <row r="286" spans="1:16" ht="51.75" x14ac:dyDescent="0.25">
      <c r="A286" s="43" t="s">
        <v>529</v>
      </c>
      <c r="B286" s="43" t="s">
        <v>530</v>
      </c>
      <c r="C286" s="44" t="s">
        <v>28</v>
      </c>
      <c r="D286" s="45">
        <v>2</v>
      </c>
      <c r="E286" s="46">
        <v>2</v>
      </c>
      <c r="F286" s="45"/>
      <c r="G286" s="48">
        <f t="shared" si="85"/>
        <v>2</v>
      </c>
      <c r="H286" s="49">
        <f t="shared" si="86"/>
        <v>0</v>
      </c>
      <c r="I286" s="50">
        <v>32.729999999999997</v>
      </c>
      <c r="J286" s="50">
        <f t="shared" si="81"/>
        <v>65.459999999999994</v>
      </c>
      <c r="K286" s="51">
        <f t="shared" si="82"/>
        <v>65.459999999999994</v>
      </c>
      <c r="L286" s="51">
        <f t="shared" si="83"/>
        <v>0</v>
      </c>
      <c r="M286" s="51">
        <f t="shared" si="84"/>
        <v>65.459999999999994</v>
      </c>
      <c r="N286" s="51">
        <f t="shared" si="70"/>
        <v>0</v>
      </c>
      <c r="O286" s="52">
        <f t="shared" si="79"/>
        <v>0</v>
      </c>
      <c r="P286" s="53">
        <f t="shared" si="80"/>
        <v>1</v>
      </c>
    </row>
    <row r="287" spans="1:16" ht="26.25" x14ac:dyDescent="0.25">
      <c r="A287" s="43" t="s">
        <v>531</v>
      </c>
      <c r="B287" s="43" t="s">
        <v>532</v>
      </c>
      <c r="C287" s="44" t="s">
        <v>28</v>
      </c>
      <c r="D287" s="45">
        <v>1</v>
      </c>
      <c r="E287" s="46">
        <v>1</v>
      </c>
      <c r="F287" s="45"/>
      <c r="G287" s="48">
        <f t="shared" si="85"/>
        <v>1</v>
      </c>
      <c r="H287" s="49">
        <f t="shared" si="86"/>
        <v>0</v>
      </c>
      <c r="I287" s="50">
        <v>18.940000000000001</v>
      </c>
      <c r="J287" s="50">
        <f t="shared" si="81"/>
        <v>18.940000000000001</v>
      </c>
      <c r="K287" s="51">
        <f t="shared" si="82"/>
        <v>18.940000000000001</v>
      </c>
      <c r="L287" s="51">
        <f t="shared" si="83"/>
        <v>0</v>
      </c>
      <c r="M287" s="51">
        <f t="shared" si="84"/>
        <v>18.940000000000001</v>
      </c>
      <c r="N287" s="51">
        <f t="shared" si="70"/>
        <v>0</v>
      </c>
      <c r="O287" s="52">
        <f t="shared" si="79"/>
        <v>0</v>
      </c>
      <c r="P287" s="53">
        <f t="shared" si="80"/>
        <v>1</v>
      </c>
    </row>
    <row r="288" spans="1:16" x14ac:dyDescent="0.25">
      <c r="A288" s="75" t="s">
        <v>533</v>
      </c>
      <c r="B288" s="75" t="s">
        <v>534</v>
      </c>
      <c r="C288" s="76" t="s">
        <v>81</v>
      </c>
      <c r="D288" s="45">
        <v>51.6</v>
      </c>
      <c r="E288" s="46">
        <v>51.6</v>
      </c>
      <c r="F288" s="138"/>
      <c r="G288" s="48">
        <f t="shared" si="85"/>
        <v>51.6</v>
      </c>
      <c r="H288" s="49">
        <f t="shared" si="86"/>
        <v>0</v>
      </c>
      <c r="I288" s="50">
        <v>12.21</v>
      </c>
      <c r="J288" s="50">
        <f t="shared" si="81"/>
        <v>630.03600000000006</v>
      </c>
      <c r="K288" s="51">
        <f t="shared" si="82"/>
        <v>630.03600000000006</v>
      </c>
      <c r="L288" s="51">
        <f t="shared" si="83"/>
        <v>0</v>
      </c>
      <c r="M288" s="51">
        <f t="shared" si="84"/>
        <v>630.03600000000006</v>
      </c>
      <c r="N288" s="51">
        <f t="shared" si="70"/>
        <v>0</v>
      </c>
      <c r="O288" s="52">
        <f t="shared" si="79"/>
        <v>0</v>
      </c>
      <c r="P288" s="53">
        <f t="shared" si="80"/>
        <v>1</v>
      </c>
    </row>
    <row r="289" spans="1:16" x14ac:dyDescent="0.25">
      <c r="A289" s="75" t="s">
        <v>535</v>
      </c>
      <c r="B289" s="75" t="s">
        <v>536</v>
      </c>
      <c r="C289" s="76" t="s">
        <v>81</v>
      </c>
      <c r="D289" s="45">
        <v>60.93</v>
      </c>
      <c r="E289" s="46">
        <v>60.93</v>
      </c>
      <c r="F289" s="138"/>
      <c r="G289" s="48">
        <f t="shared" si="85"/>
        <v>60.93</v>
      </c>
      <c r="H289" s="49">
        <f t="shared" si="86"/>
        <v>0</v>
      </c>
      <c r="I289" s="50">
        <v>14.5</v>
      </c>
      <c r="J289" s="50">
        <f t="shared" si="81"/>
        <v>883.48500000000001</v>
      </c>
      <c r="K289" s="51">
        <f t="shared" si="82"/>
        <v>883.48500000000001</v>
      </c>
      <c r="L289" s="51">
        <f t="shared" si="83"/>
        <v>0</v>
      </c>
      <c r="M289" s="51">
        <f t="shared" si="84"/>
        <v>883.48500000000001</v>
      </c>
      <c r="N289" s="51">
        <f t="shared" si="70"/>
        <v>0</v>
      </c>
      <c r="O289" s="52">
        <f t="shared" si="79"/>
        <v>0</v>
      </c>
      <c r="P289" s="53">
        <f t="shared" si="80"/>
        <v>1</v>
      </c>
    </row>
    <row r="290" spans="1:16" x14ac:dyDescent="0.25">
      <c r="A290" s="75" t="s">
        <v>537</v>
      </c>
      <c r="B290" s="75" t="s">
        <v>538</v>
      </c>
      <c r="C290" s="76" t="s">
        <v>81</v>
      </c>
      <c r="D290" s="45">
        <v>31.94</v>
      </c>
      <c r="E290" s="46">
        <v>31.94</v>
      </c>
      <c r="F290" s="138"/>
      <c r="G290" s="48">
        <f t="shared" si="85"/>
        <v>31.94</v>
      </c>
      <c r="H290" s="49">
        <f t="shared" si="86"/>
        <v>0</v>
      </c>
      <c r="I290" s="50">
        <v>20.96</v>
      </c>
      <c r="J290" s="50">
        <f t="shared" si="81"/>
        <v>669.4624</v>
      </c>
      <c r="K290" s="51">
        <f t="shared" si="82"/>
        <v>669.4624</v>
      </c>
      <c r="L290" s="51">
        <f t="shared" si="83"/>
        <v>0</v>
      </c>
      <c r="M290" s="51">
        <f t="shared" si="84"/>
        <v>669.4624</v>
      </c>
      <c r="N290" s="51">
        <f t="shared" ref="N290:N353" si="87">J290-M290</f>
        <v>0</v>
      </c>
      <c r="O290" s="52">
        <f t="shared" si="79"/>
        <v>0</v>
      </c>
      <c r="P290" s="53">
        <f t="shared" si="80"/>
        <v>1</v>
      </c>
    </row>
    <row r="291" spans="1:16" x14ac:dyDescent="0.25">
      <c r="A291" s="43" t="s">
        <v>539</v>
      </c>
      <c r="B291" s="43" t="s">
        <v>540</v>
      </c>
      <c r="C291" s="44" t="s">
        <v>81</v>
      </c>
      <c r="D291" s="45">
        <v>0.8</v>
      </c>
      <c r="E291" s="46">
        <v>0.8</v>
      </c>
      <c r="F291" s="45"/>
      <c r="G291" s="48">
        <f t="shared" si="85"/>
        <v>0.8</v>
      </c>
      <c r="H291" s="49">
        <f t="shared" si="86"/>
        <v>0</v>
      </c>
      <c r="I291" s="50">
        <v>44</v>
      </c>
      <c r="J291" s="50">
        <f t="shared" si="81"/>
        <v>35.200000000000003</v>
      </c>
      <c r="K291" s="51">
        <f t="shared" si="82"/>
        <v>35.200000000000003</v>
      </c>
      <c r="L291" s="51">
        <f t="shared" si="83"/>
        <v>0</v>
      </c>
      <c r="M291" s="51">
        <f t="shared" si="84"/>
        <v>35.200000000000003</v>
      </c>
      <c r="N291" s="51">
        <f t="shared" si="87"/>
        <v>0</v>
      </c>
      <c r="O291" s="52">
        <f t="shared" si="79"/>
        <v>0</v>
      </c>
      <c r="P291" s="53">
        <f t="shared" si="80"/>
        <v>1</v>
      </c>
    </row>
    <row r="292" spans="1:16" ht="26.25" x14ac:dyDescent="0.25">
      <c r="A292" s="64" t="s">
        <v>541</v>
      </c>
      <c r="B292" s="64" t="s">
        <v>542</v>
      </c>
      <c r="C292" s="65" t="s">
        <v>28</v>
      </c>
      <c r="D292" s="66">
        <v>1</v>
      </c>
      <c r="E292" s="67">
        <v>1</v>
      </c>
      <c r="F292" s="67"/>
      <c r="G292" s="69">
        <f t="shared" si="85"/>
        <v>1</v>
      </c>
      <c r="H292" s="70">
        <f t="shared" si="86"/>
        <v>0</v>
      </c>
      <c r="I292" s="71">
        <v>846.08</v>
      </c>
      <c r="J292" s="71">
        <f t="shared" si="81"/>
        <v>846.08</v>
      </c>
      <c r="K292" s="72">
        <f t="shared" si="82"/>
        <v>846.08</v>
      </c>
      <c r="L292" s="72">
        <f t="shared" si="83"/>
        <v>0</v>
      </c>
      <c r="M292" s="72">
        <f t="shared" si="84"/>
        <v>846.08</v>
      </c>
      <c r="N292" s="72">
        <f t="shared" si="87"/>
        <v>0</v>
      </c>
      <c r="O292" s="73">
        <f t="shared" si="79"/>
        <v>0</v>
      </c>
      <c r="P292" s="74">
        <f t="shared" si="80"/>
        <v>1</v>
      </c>
    </row>
    <row r="293" spans="1:16" x14ac:dyDescent="0.25">
      <c r="A293" s="20" t="s">
        <v>543</v>
      </c>
      <c r="B293" s="20" t="s">
        <v>544</v>
      </c>
      <c r="C293" s="21"/>
      <c r="D293" s="41"/>
      <c r="E293" s="42">
        <v>0</v>
      </c>
      <c r="F293" s="139"/>
      <c r="G293" s="55">
        <f t="shared" si="85"/>
        <v>0</v>
      </c>
      <c r="H293" s="56">
        <f t="shared" si="86"/>
        <v>0</v>
      </c>
      <c r="I293" s="57"/>
      <c r="J293" s="58">
        <f>SUM(J294:J320)</f>
        <v>13970.973199999999</v>
      </c>
      <c r="K293" s="58">
        <f>SUM(K294:K320)</f>
        <v>12974.319899999999</v>
      </c>
      <c r="L293" s="58">
        <f>SUM(L294:L320)</f>
        <v>206.23329999999999</v>
      </c>
      <c r="M293" s="58">
        <f>SUM(M294:M320)</f>
        <v>13180.553199999998</v>
      </c>
      <c r="N293" s="58">
        <f t="shared" si="87"/>
        <v>790.42000000000007</v>
      </c>
      <c r="O293" s="59">
        <f t="shared" si="79"/>
        <v>1.4761555766208185E-2</v>
      </c>
      <c r="P293" s="29">
        <f t="shared" si="80"/>
        <v>0.94342412739006609</v>
      </c>
    </row>
    <row r="294" spans="1:16" ht="39" x14ac:dyDescent="0.25">
      <c r="A294" s="75" t="s">
        <v>545</v>
      </c>
      <c r="B294" s="75" t="s">
        <v>546</v>
      </c>
      <c r="C294" s="76" t="s">
        <v>28</v>
      </c>
      <c r="D294" s="45">
        <v>9</v>
      </c>
      <c r="E294" s="46">
        <v>9</v>
      </c>
      <c r="F294" s="138"/>
      <c r="G294" s="48">
        <f t="shared" si="85"/>
        <v>9</v>
      </c>
      <c r="H294" s="49">
        <f t="shared" si="86"/>
        <v>0</v>
      </c>
      <c r="I294" s="50">
        <v>59.4</v>
      </c>
      <c r="J294" s="50">
        <f t="shared" ref="J294:J320" si="88">I294*D294</f>
        <v>534.6</v>
      </c>
      <c r="K294" s="51">
        <f t="shared" ref="K294:K320" si="89">E294*I294</f>
        <v>534.6</v>
      </c>
      <c r="L294" s="51">
        <f t="shared" ref="L294:L320" si="90">F294*I294</f>
        <v>0</v>
      </c>
      <c r="M294" s="51">
        <f t="shared" ref="M294:M320" si="91">I294*G294</f>
        <v>534.6</v>
      </c>
      <c r="N294" s="51">
        <f t="shared" si="87"/>
        <v>0</v>
      </c>
      <c r="O294" s="52">
        <f t="shared" si="79"/>
        <v>0</v>
      </c>
      <c r="P294" s="53">
        <f t="shared" si="80"/>
        <v>1</v>
      </c>
    </row>
    <row r="295" spans="1:16" ht="26.25" x14ac:dyDescent="0.25">
      <c r="A295" s="75" t="s">
        <v>547</v>
      </c>
      <c r="B295" s="75" t="s">
        <v>548</v>
      </c>
      <c r="C295" s="76" t="s">
        <v>28</v>
      </c>
      <c r="D295" s="45">
        <v>12</v>
      </c>
      <c r="E295" s="46">
        <v>12</v>
      </c>
      <c r="F295" s="138"/>
      <c r="G295" s="48">
        <f t="shared" si="85"/>
        <v>12</v>
      </c>
      <c r="H295" s="49">
        <f t="shared" si="86"/>
        <v>0</v>
      </c>
      <c r="I295" s="50">
        <v>44.51</v>
      </c>
      <c r="J295" s="50">
        <f t="shared" si="88"/>
        <v>534.12</v>
      </c>
      <c r="K295" s="51">
        <f t="shared" si="89"/>
        <v>534.12</v>
      </c>
      <c r="L295" s="51">
        <f t="shared" si="90"/>
        <v>0</v>
      </c>
      <c r="M295" s="51">
        <f t="shared" si="91"/>
        <v>534.12</v>
      </c>
      <c r="N295" s="51">
        <f t="shared" si="87"/>
        <v>0</v>
      </c>
      <c r="O295" s="52">
        <f t="shared" si="79"/>
        <v>0</v>
      </c>
      <c r="P295" s="53">
        <f t="shared" si="80"/>
        <v>1</v>
      </c>
    </row>
    <row r="296" spans="1:16" ht="26.25" x14ac:dyDescent="0.25">
      <c r="A296" s="75" t="s">
        <v>549</v>
      </c>
      <c r="B296" s="75" t="s">
        <v>550</v>
      </c>
      <c r="C296" s="76" t="s">
        <v>28</v>
      </c>
      <c r="D296" s="45">
        <v>16</v>
      </c>
      <c r="E296" s="46">
        <v>16</v>
      </c>
      <c r="F296" s="138"/>
      <c r="G296" s="48">
        <f t="shared" si="85"/>
        <v>16</v>
      </c>
      <c r="H296" s="49">
        <f t="shared" si="86"/>
        <v>0</v>
      </c>
      <c r="I296" s="50">
        <v>8.4499999999999993</v>
      </c>
      <c r="J296" s="50">
        <f t="shared" si="88"/>
        <v>135.19999999999999</v>
      </c>
      <c r="K296" s="51">
        <f t="shared" si="89"/>
        <v>135.19999999999999</v>
      </c>
      <c r="L296" s="51">
        <f t="shared" si="90"/>
        <v>0</v>
      </c>
      <c r="M296" s="51">
        <f t="shared" si="91"/>
        <v>135.19999999999999</v>
      </c>
      <c r="N296" s="51">
        <f t="shared" si="87"/>
        <v>0</v>
      </c>
      <c r="O296" s="52">
        <f t="shared" si="79"/>
        <v>0</v>
      </c>
      <c r="P296" s="53">
        <f t="shared" si="80"/>
        <v>1</v>
      </c>
    </row>
    <row r="297" spans="1:16" ht="26.25" x14ac:dyDescent="0.25">
      <c r="A297" s="75" t="s">
        <v>551</v>
      </c>
      <c r="B297" s="75" t="s">
        <v>552</v>
      </c>
      <c r="C297" s="76" t="s">
        <v>28</v>
      </c>
      <c r="D297" s="45">
        <v>15</v>
      </c>
      <c r="E297" s="46">
        <v>15</v>
      </c>
      <c r="F297" s="138"/>
      <c r="G297" s="48">
        <f t="shared" si="85"/>
        <v>15</v>
      </c>
      <c r="H297" s="49">
        <f t="shared" si="86"/>
        <v>0</v>
      </c>
      <c r="I297" s="50">
        <v>11.69</v>
      </c>
      <c r="J297" s="50">
        <f t="shared" si="88"/>
        <v>175.35</v>
      </c>
      <c r="K297" s="51">
        <f t="shared" si="89"/>
        <v>175.35</v>
      </c>
      <c r="L297" s="51">
        <f t="shared" si="90"/>
        <v>0</v>
      </c>
      <c r="M297" s="51">
        <f t="shared" si="91"/>
        <v>175.35</v>
      </c>
      <c r="N297" s="51">
        <f t="shared" si="87"/>
        <v>0</v>
      </c>
      <c r="O297" s="52">
        <f t="shared" si="79"/>
        <v>0</v>
      </c>
      <c r="P297" s="53">
        <f t="shared" si="80"/>
        <v>1</v>
      </c>
    </row>
    <row r="298" spans="1:16" ht="26.25" x14ac:dyDescent="0.25">
      <c r="A298" s="75" t="s">
        <v>553</v>
      </c>
      <c r="B298" s="75" t="s">
        <v>554</v>
      </c>
      <c r="C298" s="76" t="s">
        <v>28</v>
      </c>
      <c r="D298" s="45">
        <v>8</v>
      </c>
      <c r="E298" s="46">
        <v>8</v>
      </c>
      <c r="F298" s="138"/>
      <c r="G298" s="48">
        <f t="shared" si="85"/>
        <v>8</v>
      </c>
      <c r="H298" s="49">
        <f t="shared" si="86"/>
        <v>0</v>
      </c>
      <c r="I298" s="50">
        <v>25.12</v>
      </c>
      <c r="J298" s="50">
        <f t="shared" si="88"/>
        <v>200.96</v>
      </c>
      <c r="K298" s="51">
        <f t="shared" si="89"/>
        <v>200.96</v>
      </c>
      <c r="L298" s="51">
        <f t="shared" si="90"/>
        <v>0</v>
      </c>
      <c r="M298" s="51">
        <f t="shared" si="91"/>
        <v>200.96</v>
      </c>
      <c r="N298" s="51">
        <f t="shared" si="87"/>
        <v>0</v>
      </c>
      <c r="O298" s="52">
        <f t="shared" si="79"/>
        <v>0</v>
      </c>
      <c r="P298" s="53">
        <f t="shared" si="80"/>
        <v>1</v>
      </c>
    </row>
    <row r="299" spans="1:16" x14ac:dyDescent="0.25">
      <c r="A299" s="75" t="s">
        <v>555</v>
      </c>
      <c r="B299" s="75" t="s">
        <v>556</v>
      </c>
      <c r="C299" s="76" t="s">
        <v>28</v>
      </c>
      <c r="D299" s="45">
        <v>14</v>
      </c>
      <c r="E299" s="46">
        <v>14</v>
      </c>
      <c r="F299" s="138"/>
      <c r="G299" s="48">
        <f t="shared" si="85"/>
        <v>14</v>
      </c>
      <c r="H299" s="49">
        <f t="shared" si="86"/>
        <v>0</v>
      </c>
      <c r="I299" s="50">
        <v>43.44</v>
      </c>
      <c r="J299" s="50">
        <f t="shared" si="88"/>
        <v>608.16</v>
      </c>
      <c r="K299" s="51">
        <f t="shared" si="89"/>
        <v>608.16</v>
      </c>
      <c r="L299" s="51">
        <f t="shared" si="90"/>
        <v>0</v>
      </c>
      <c r="M299" s="51">
        <f t="shared" si="91"/>
        <v>608.16</v>
      </c>
      <c r="N299" s="51">
        <f t="shared" si="87"/>
        <v>0</v>
      </c>
      <c r="O299" s="52">
        <f t="shared" si="79"/>
        <v>0</v>
      </c>
      <c r="P299" s="53">
        <f t="shared" si="80"/>
        <v>1</v>
      </c>
    </row>
    <row r="300" spans="1:16" ht="26.25" x14ac:dyDescent="0.25">
      <c r="A300" s="75" t="s">
        <v>557</v>
      </c>
      <c r="B300" s="75" t="s">
        <v>558</v>
      </c>
      <c r="C300" s="76" t="s">
        <v>28</v>
      </c>
      <c r="D300" s="45">
        <v>2</v>
      </c>
      <c r="E300" s="46">
        <v>2</v>
      </c>
      <c r="F300" s="138"/>
      <c r="G300" s="48">
        <f t="shared" si="85"/>
        <v>2</v>
      </c>
      <c r="H300" s="49">
        <f t="shared" si="86"/>
        <v>0</v>
      </c>
      <c r="I300" s="50">
        <v>11.51</v>
      </c>
      <c r="J300" s="50">
        <f t="shared" si="88"/>
        <v>23.02</v>
      </c>
      <c r="K300" s="51">
        <f t="shared" si="89"/>
        <v>23.02</v>
      </c>
      <c r="L300" s="51">
        <f t="shared" si="90"/>
        <v>0</v>
      </c>
      <c r="M300" s="51">
        <f t="shared" si="91"/>
        <v>23.02</v>
      </c>
      <c r="N300" s="51">
        <f t="shared" si="87"/>
        <v>0</v>
      </c>
      <c r="O300" s="52">
        <f t="shared" si="79"/>
        <v>0</v>
      </c>
      <c r="P300" s="53">
        <f t="shared" si="80"/>
        <v>1</v>
      </c>
    </row>
    <row r="301" spans="1:16" ht="26.25" x14ac:dyDescent="0.25">
      <c r="A301" s="75" t="s">
        <v>559</v>
      </c>
      <c r="B301" s="75" t="s">
        <v>560</v>
      </c>
      <c r="C301" s="76" t="s">
        <v>28</v>
      </c>
      <c r="D301" s="45">
        <v>18</v>
      </c>
      <c r="E301" s="46">
        <v>18</v>
      </c>
      <c r="F301" s="138"/>
      <c r="G301" s="48">
        <f t="shared" si="85"/>
        <v>18</v>
      </c>
      <c r="H301" s="49">
        <f t="shared" si="86"/>
        <v>0</v>
      </c>
      <c r="I301" s="50">
        <v>11.7</v>
      </c>
      <c r="J301" s="50">
        <f t="shared" si="88"/>
        <v>210.6</v>
      </c>
      <c r="K301" s="51">
        <f t="shared" si="89"/>
        <v>210.6</v>
      </c>
      <c r="L301" s="51">
        <f t="shared" si="90"/>
        <v>0</v>
      </c>
      <c r="M301" s="51">
        <f t="shared" si="91"/>
        <v>210.6</v>
      </c>
      <c r="N301" s="51">
        <f t="shared" si="87"/>
        <v>0</v>
      </c>
      <c r="O301" s="52">
        <f t="shared" si="79"/>
        <v>0</v>
      </c>
      <c r="P301" s="53">
        <f t="shared" si="80"/>
        <v>1</v>
      </c>
    </row>
    <row r="302" spans="1:16" ht="26.25" x14ac:dyDescent="0.25">
      <c r="A302" s="75" t="s">
        <v>561</v>
      </c>
      <c r="B302" s="75" t="s">
        <v>562</v>
      </c>
      <c r="C302" s="76" t="s">
        <v>28</v>
      </c>
      <c r="D302" s="45">
        <v>11</v>
      </c>
      <c r="E302" s="46">
        <v>11</v>
      </c>
      <c r="F302" s="138"/>
      <c r="G302" s="48">
        <f t="shared" si="85"/>
        <v>11</v>
      </c>
      <c r="H302" s="49">
        <f t="shared" si="86"/>
        <v>0</v>
      </c>
      <c r="I302" s="50">
        <v>40.47</v>
      </c>
      <c r="J302" s="50">
        <f t="shared" si="88"/>
        <v>445.16999999999996</v>
      </c>
      <c r="K302" s="51">
        <f t="shared" si="89"/>
        <v>445.16999999999996</v>
      </c>
      <c r="L302" s="51">
        <f t="shared" si="90"/>
        <v>0</v>
      </c>
      <c r="M302" s="51">
        <f t="shared" si="91"/>
        <v>445.16999999999996</v>
      </c>
      <c r="N302" s="51">
        <f t="shared" si="87"/>
        <v>0</v>
      </c>
      <c r="O302" s="52">
        <f t="shared" si="79"/>
        <v>0</v>
      </c>
      <c r="P302" s="53">
        <f t="shared" si="80"/>
        <v>1</v>
      </c>
    </row>
    <row r="303" spans="1:16" ht="26.25" x14ac:dyDescent="0.25">
      <c r="A303" s="75" t="s">
        <v>563</v>
      </c>
      <c r="B303" s="75" t="s">
        <v>564</v>
      </c>
      <c r="C303" s="76" t="s">
        <v>28</v>
      </c>
      <c r="D303" s="45">
        <v>7</v>
      </c>
      <c r="E303" s="46">
        <v>7</v>
      </c>
      <c r="F303" s="138"/>
      <c r="G303" s="48">
        <f t="shared" si="85"/>
        <v>7</v>
      </c>
      <c r="H303" s="49">
        <f t="shared" si="86"/>
        <v>0</v>
      </c>
      <c r="I303" s="50">
        <v>54.94</v>
      </c>
      <c r="J303" s="50">
        <f t="shared" si="88"/>
        <v>384.58</v>
      </c>
      <c r="K303" s="51">
        <f t="shared" si="89"/>
        <v>384.58</v>
      </c>
      <c r="L303" s="51">
        <f t="shared" si="90"/>
        <v>0</v>
      </c>
      <c r="M303" s="51">
        <f t="shared" si="91"/>
        <v>384.58</v>
      </c>
      <c r="N303" s="51">
        <f t="shared" si="87"/>
        <v>0</v>
      </c>
      <c r="O303" s="52">
        <f t="shared" si="79"/>
        <v>0</v>
      </c>
      <c r="P303" s="53">
        <f t="shared" si="80"/>
        <v>1</v>
      </c>
    </row>
    <row r="304" spans="1:16" ht="26.25" x14ac:dyDescent="0.25">
      <c r="A304" s="75" t="s">
        <v>565</v>
      </c>
      <c r="B304" s="75" t="s">
        <v>566</v>
      </c>
      <c r="C304" s="76" t="s">
        <v>28</v>
      </c>
      <c r="D304" s="45">
        <v>10</v>
      </c>
      <c r="E304" s="46">
        <v>10</v>
      </c>
      <c r="F304" s="138"/>
      <c r="G304" s="48">
        <f t="shared" si="85"/>
        <v>10</v>
      </c>
      <c r="H304" s="49">
        <f t="shared" si="86"/>
        <v>0</v>
      </c>
      <c r="I304" s="50">
        <v>24.53</v>
      </c>
      <c r="J304" s="50">
        <f t="shared" si="88"/>
        <v>245.3</v>
      </c>
      <c r="K304" s="51">
        <f t="shared" si="89"/>
        <v>245.3</v>
      </c>
      <c r="L304" s="51">
        <f t="shared" si="90"/>
        <v>0</v>
      </c>
      <c r="M304" s="51">
        <f t="shared" si="91"/>
        <v>245.3</v>
      </c>
      <c r="N304" s="51">
        <f t="shared" si="87"/>
        <v>0</v>
      </c>
      <c r="O304" s="52">
        <f t="shared" si="79"/>
        <v>0</v>
      </c>
      <c r="P304" s="53">
        <f t="shared" si="80"/>
        <v>1</v>
      </c>
    </row>
    <row r="305" spans="1:16" ht="26.25" x14ac:dyDescent="0.25">
      <c r="A305" s="75" t="s">
        <v>567</v>
      </c>
      <c r="B305" s="75" t="s">
        <v>568</v>
      </c>
      <c r="C305" s="76" t="s">
        <v>28</v>
      </c>
      <c r="D305" s="45">
        <v>13</v>
      </c>
      <c r="E305" s="46">
        <v>13</v>
      </c>
      <c r="F305" s="138"/>
      <c r="G305" s="48">
        <f t="shared" si="85"/>
        <v>13</v>
      </c>
      <c r="H305" s="49">
        <f t="shared" si="86"/>
        <v>0</v>
      </c>
      <c r="I305" s="50">
        <v>25.69</v>
      </c>
      <c r="J305" s="50">
        <f t="shared" si="88"/>
        <v>333.97</v>
      </c>
      <c r="K305" s="51">
        <f t="shared" si="89"/>
        <v>333.97</v>
      </c>
      <c r="L305" s="51">
        <f t="shared" si="90"/>
        <v>0</v>
      </c>
      <c r="M305" s="51">
        <f t="shared" si="91"/>
        <v>333.97</v>
      </c>
      <c r="N305" s="51">
        <f t="shared" si="87"/>
        <v>0</v>
      </c>
      <c r="O305" s="52">
        <f t="shared" si="79"/>
        <v>0</v>
      </c>
      <c r="P305" s="53">
        <f t="shared" si="80"/>
        <v>1</v>
      </c>
    </row>
    <row r="306" spans="1:16" ht="26.25" x14ac:dyDescent="0.25">
      <c r="A306" s="75" t="s">
        <v>569</v>
      </c>
      <c r="B306" s="75" t="s">
        <v>570</v>
      </c>
      <c r="C306" s="76" t="s">
        <v>28</v>
      </c>
      <c r="D306" s="45">
        <v>1</v>
      </c>
      <c r="E306" s="46">
        <v>1</v>
      </c>
      <c r="F306" s="138"/>
      <c r="G306" s="48">
        <f t="shared" si="85"/>
        <v>1</v>
      </c>
      <c r="H306" s="49">
        <f t="shared" si="86"/>
        <v>0</v>
      </c>
      <c r="I306" s="50">
        <v>48.92</v>
      </c>
      <c r="J306" s="50">
        <f t="shared" si="88"/>
        <v>48.92</v>
      </c>
      <c r="K306" s="51">
        <f t="shared" si="89"/>
        <v>48.92</v>
      </c>
      <c r="L306" s="51">
        <f t="shared" si="90"/>
        <v>0</v>
      </c>
      <c r="M306" s="51">
        <f t="shared" si="91"/>
        <v>48.92</v>
      </c>
      <c r="N306" s="51">
        <f t="shared" si="87"/>
        <v>0</v>
      </c>
      <c r="O306" s="52">
        <f t="shared" si="79"/>
        <v>0</v>
      </c>
      <c r="P306" s="53">
        <f t="shared" si="80"/>
        <v>1</v>
      </c>
    </row>
    <row r="307" spans="1:16" ht="26.25" x14ac:dyDescent="0.25">
      <c r="A307" s="75" t="s">
        <v>571</v>
      </c>
      <c r="B307" s="75" t="s">
        <v>572</v>
      </c>
      <c r="C307" s="76" t="s">
        <v>81</v>
      </c>
      <c r="D307" s="45">
        <v>61.66</v>
      </c>
      <c r="E307" s="46">
        <v>61.66</v>
      </c>
      <c r="F307" s="138"/>
      <c r="G307" s="48">
        <f t="shared" si="85"/>
        <v>61.66</v>
      </c>
      <c r="H307" s="49">
        <f t="shared" si="86"/>
        <v>0</v>
      </c>
      <c r="I307" s="50">
        <v>40.22</v>
      </c>
      <c r="J307" s="50">
        <f t="shared" si="88"/>
        <v>2479.9651999999996</v>
      </c>
      <c r="K307" s="51">
        <f t="shared" si="89"/>
        <v>2479.9651999999996</v>
      </c>
      <c r="L307" s="51">
        <f t="shared" si="90"/>
        <v>0</v>
      </c>
      <c r="M307" s="51">
        <f t="shared" si="91"/>
        <v>2479.9651999999996</v>
      </c>
      <c r="N307" s="51">
        <f t="shared" si="87"/>
        <v>0</v>
      </c>
      <c r="O307" s="52">
        <f t="shared" si="79"/>
        <v>0</v>
      </c>
      <c r="P307" s="53">
        <f t="shared" si="80"/>
        <v>1</v>
      </c>
    </row>
    <row r="308" spans="1:16" ht="26.25" x14ac:dyDescent="0.25">
      <c r="A308" s="75" t="s">
        <v>573</v>
      </c>
      <c r="B308" s="75" t="s">
        <v>574</v>
      </c>
      <c r="C308" s="76" t="s">
        <v>81</v>
      </c>
      <c r="D308" s="45">
        <v>28.12</v>
      </c>
      <c r="E308" s="46">
        <v>28.12</v>
      </c>
      <c r="F308" s="138"/>
      <c r="G308" s="48">
        <f t="shared" si="85"/>
        <v>28.12</v>
      </c>
      <c r="H308" s="49">
        <f t="shared" si="86"/>
        <v>0</v>
      </c>
      <c r="I308" s="50">
        <v>23.64</v>
      </c>
      <c r="J308" s="50">
        <f t="shared" si="88"/>
        <v>664.7568</v>
      </c>
      <c r="K308" s="51">
        <f t="shared" si="89"/>
        <v>664.7568</v>
      </c>
      <c r="L308" s="51">
        <f t="shared" si="90"/>
        <v>0</v>
      </c>
      <c r="M308" s="51">
        <f t="shared" si="91"/>
        <v>664.7568</v>
      </c>
      <c r="N308" s="51">
        <f t="shared" si="87"/>
        <v>0</v>
      </c>
      <c r="O308" s="52">
        <f t="shared" si="79"/>
        <v>0</v>
      </c>
      <c r="P308" s="53">
        <f t="shared" si="80"/>
        <v>1</v>
      </c>
    </row>
    <row r="309" spans="1:16" ht="26.25" x14ac:dyDescent="0.25">
      <c r="A309" s="75" t="s">
        <v>575</v>
      </c>
      <c r="B309" s="75" t="s">
        <v>576</v>
      </c>
      <c r="C309" s="76" t="s">
        <v>81</v>
      </c>
      <c r="D309" s="45">
        <v>32.51</v>
      </c>
      <c r="E309" s="46">
        <v>32.51</v>
      </c>
      <c r="F309" s="138"/>
      <c r="G309" s="48">
        <f t="shared" si="85"/>
        <v>32.51</v>
      </c>
      <c r="H309" s="49">
        <f t="shared" si="86"/>
        <v>0</v>
      </c>
      <c r="I309" s="50">
        <v>18.29</v>
      </c>
      <c r="J309" s="50">
        <f t="shared" si="88"/>
        <v>594.60789999999997</v>
      </c>
      <c r="K309" s="51">
        <f t="shared" si="89"/>
        <v>594.60789999999997</v>
      </c>
      <c r="L309" s="51">
        <f t="shared" si="90"/>
        <v>0</v>
      </c>
      <c r="M309" s="51">
        <f t="shared" si="91"/>
        <v>594.60789999999997</v>
      </c>
      <c r="N309" s="51">
        <f t="shared" si="87"/>
        <v>0</v>
      </c>
      <c r="O309" s="52">
        <f t="shared" si="79"/>
        <v>0</v>
      </c>
      <c r="P309" s="53">
        <f t="shared" si="80"/>
        <v>1</v>
      </c>
    </row>
    <row r="310" spans="1:16" ht="26.25" x14ac:dyDescent="0.25">
      <c r="A310" s="75" t="s">
        <v>577</v>
      </c>
      <c r="B310" s="75" t="s">
        <v>578</v>
      </c>
      <c r="C310" s="76" t="s">
        <v>28</v>
      </c>
      <c r="D310" s="45">
        <v>2</v>
      </c>
      <c r="E310" s="46">
        <v>2</v>
      </c>
      <c r="F310" s="138"/>
      <c r="G310" s="48">
        <f t="shared" si="85"/>
        <v>2</v>
      </c>
      <c r="H310" s="49">
        <f t="shared" si="86"/>
        <v>0</v>
      </c>
      <c r="I310" s="50">
        <v>35.47</v>
      </c>
      <c r="J310" s="50">
        <f t="shared" si="88"/>
        <v>70.94</v>
      </c>
      <c r="K310" s="51">
        <f t="shared" si="89"/>
        <v>70.94</v>
      </c>
      <c r="L310" s="51">
        <f t="shared" si="90"/>
        <v>0</v>
      </c>
      <c r="M310" s="51">
        <f t="shared" si="91"/>
        <v>70.94</v>
      </c>
      <c r="N310" s="51">
        <f t="shared" si="87"/>
        <v>0</v>
      </c>
      <c r="O310" s="52">
        <f t="shared" si="79"/>
        <v>0</v>
      </c>
      <c r="P310" s="53">
        <f t="shared" si="80"/>
        <v>1</v>
      </c>
    </row>
    <row r="311" spans="1:16" ht="26.25" x14ac:dyDescent="0.25">
      <c r="A311" s="75" t="s">
        <v>579</v>
      </c>
      <c r="B311" s="75" t="s">
        <v>580</v>
      </c>
      <c r="C311" s="76" t="s">
        <v>28</v>
      </c>
      <c r="D311" s="45">
        <v>2</v>
      </c>
      <c r="E311" s="46">
        <v>2</v>
      </c>
      <c r="F311" s="138"/>
      <c r="G311" s="48">
        <f t="shared" si="85"/>
        <v>2</v>
      </c>
      <c r="H311" s="49">
        <f t="shared" si="86"/>
        <v>0</v>
      </c>
      <c r="I311" s="50">
        <v>8.7899999999999991</v>
      </c>
      <c r="J311" s="50">
        <f t="shared" si="88"/>
        <v>17.579999999999998</v>
      </c>
      <c r="K311" s="51">
        <f t="shared" si="89"/>
        <v>17.579999999999998</v>
      </c>
      <c r="L311" s="51">
        <f t="shared" si="90"/>
        <v>0</v>
      </c>
      <c r="M311" s="51">
        <f t="shared" si="91"/>
        <v>17.579999999999998</v>
      </c>
      <c r="N311" s="51">
        <f t="shared" si="87"/>
        <v>0</v>
      </c>
      <c r="O311" s="52">
        <f t="shared" si="79"/>
        <v>0</v>
      </c>
      <c r="P311" s="53">
        <f t="shared" si="80"/>
        <v>1</v>
      </c>
    </row>
    <row r="312" spans="1:16" x14ac:dyDescent="0.25">
      <c r="A312" s="75" t="s">
        <v>581</v>
      </c>
      <c r="B312" s="75" t="s">
        <v>582</v>
      </c>
      <c r="C312" s="76" t="s">
        <v>28</v>
      </c>
      <c r="D312" s="45">
        <v>7</v>
      </c>
      <c r="E312" s="46">
        <v>7</v>
      </c>
      <c r="F312" s="138"/>
      <c r="G312" s="48">
        <f t="shared" si="85"/>
        <v>7</v>
      </c>
      <c r="H312" s="49">
        <f t="shared" si="86"/>
        <v>0</v>
      </c>
      <c r="I312" s="50">
        <v>21.27</v>
      </c>
      <c r="J312" s="50">
        <f t="shared" si="88"/>
        <v>148.88999999999999</v>
      </c>
      <c r="K312" s="51">
        <f t="shared" si="89"/>
        <v>148.88999999999999</v>
      </c>
      <c r="L312" s="51">
        <f t="shared" si="90"/>
        <v>0</v>
      </c>
      <c r="M312" s="51">
        <f t="shared" si="91"/>
        <v>148.88999999999999</v>
      </c>
      <c r="N312" s="51">
        <f t="shared" si="87"/>
        <v>0</v>
      </c>
      <c r="O312" s="52">
        <f t="shared" si="79"/>
        <v>0</v>
      </c>
      <c r="P312" s="53">
        <f t="shared" si="80"/>
        <v>1</v>
      </c>
    </row>
    <row r="313" spans="1:16" ht="39" x14ac:dyDescent="0.25">
      <c r="A313" s="75" t="s">
        <v>583</v>
      </c>
      <c r="B313" s="75" t="s">
        <v>584</v>
      </c>
      <c r="C313" s="76" t="s">
        <v>28</v>
      </c>
      <c r="D313" s="45">
        <v>32</v>
      </c>
      <c r="E313" s="46">
        <v>32</v>
      </c>
      <c r="F313" s="138"/>
      <c r="G313" s="48">
        <f t="shared" si="85"/>
        <v>32</v>
      </c>
      <c r="H313" s="49">
        <f t="shared" si="86"/>
        <v>0</v>
      </c>
      <c r="I313" s="50">
        <v>19.510000000000002</v>
      </c>
      <c r="J313" s="50">
        <f t="shared" si="88"/>
        <v>624.32000000000005</v>
      </c>
      <c r="K313" s="51">
        <f t="shared" si="89"/>
        <v>624.32000000000005</v>
      </c>
      <c r="L313" s="51">
        <f t="shared" si="90"/>
        <v>0</v>
      </c>
      <c r="M313" s="51">
        <f t="shared" si="91"/>
        <v>624.32000000000005</v>
      </c>
      <c r="N313" s="51">
        <f t="shared" si="87"/>
        <v>0</v>
      </c>
      <c r="O313" s="52">
        <f t="shared" si="79"/>
        <v>0</v>
      </c>
      <c r="P313" s="53">
        <f t="shared" si="80"/>
        <v>1</v>
      </c>
    </row>
    <row r="314" spans="1:16" x14ac:dyDescent="0.25">
      <c r="A314" s="75" t="s">
        <v>585</v>
      </c>
      <c r="B314" s="75" t="s">
        <v>462</v>
      </c>
      <c r="C314" s="76" t="s">
        <v>28</v>
      </c>
      <c r="D314" s="45">
        <v>7</v>
      </c>
      <c r="E314" s="46">
        <v>7</v>
      </c>
      <c r="F314" s="138"/>
      <c r="G314" s="48">
        <f t="shared" si="85"/>
        <v>7</v>
      </c>
      <c r="H314" s="49">
        <f t="shared" si="86"/>
        <v>0</v>
      </c>
      <c r="I314" s="50">
        <v>586.80999999999995</v>
      </c>
      <c r="J314" s="50">
        <f t="shared" si="88"/>
        <v>4107.67</v>
      </c>
      <c r="K314" s="51">
        <f t="shared" si="89"/>
        <v>4107.67</v>
      </c>
      <c r="L314" s="51">
        <f t="shared" si="90"/>
        <v>0</v>
      </c>
      <c r="M314" s="51">
        <f t="shared" si="91"/>
        <v>4107.67</v>
      </c>
      <c r="N314" s="51">
        <f t="shared" si="87"/>
        <v>0</v>
      </c>
      <c r="O314" s="52">
        <f t="shared" si="79"/>
        <v>0</v>
      </c>
      <c r="P314" s="53">
        <f t="shared" si="80"/>
        <v>1</v>
      </c>
    </row>
    <row r="315" spans="1:16" x14ac:dyDescent="0.25">
      <c r="A315" s="75" t="s">
        <v>586</v>
      </c>
      <c r="B315" s="75" t="s">
        <v>460</v>
      </c>
      <c r="C315" s="76" t="s">
        <v>28</v>
      </c>
      <c r="D315" s="45">
        <v>7</v>
      </c>
      <c r="E315" s="46">
        <v>7</v>
      </c>
      <c r="F315" s="138"/>
      <c r="G315" s="48">
        <f t="shared" si="85"/>
        <v>7</v>
      </c>
      <c r="H315" s="49">
        <f t="shared" si="86"/>
        <v>0</v>
      </c>
      <c r="I315" s="50">
        <v>34.32</v>
      </c>
      <c r="J315" s="50">
        <f t="shared" si="88"/>
        <v>240.24</v>
      </c>
      <c r="K315" s="51">
        <f t="shared" si="89"/>
        <v>240.24</v>
      </c>
      <c r="L315" s="51">
        <f t="shared" si="90"/>
        <v>0</v>
      </c>
      <c r="M315" s="51">
        <f t="shared" si="91"/>
        <v>240.24</v>
      </c>
      <c r="N315" s="51">
        <f t="shared" si="87"/>
        <v>0</v>
      </c>
      <c r="O315" s="52">
        <f t="shared" si="79"/>
        <v>0</v>
      </c>
      <c r="P315" s="53">
        <f t="shared" si="80"/>
        <v>1</v>
      </c>
    </row>
    <row r="316" spans="1:16" x14ac:dyDescent="0.25">
      <c r="A316" s="75" t="s">
        <v>587</v>
      </c>
      <c r="B316" s="75" t="s">
        <v>588</v>
      </c>
      <c r="C316" s="76" t="s">
        <v>28</v>
      </c>
      <c r="D316" s="45">
        <v>1</v>
      </c>
      <c r="E316" s="46">
        <v>1</v>
      </c>
      <c r="F316" s="138"/>
      <c r="G316" s="48">
        <f t="shared" si="85"/>
        <v>1</v>
      </c>
      <c r="H316" s="49">
        <f t="shared" si="86"/>
        <v>0</v>
      </c>
      <c r="I316" s="50">
        <v>145.4</v>
      </c>
      <c r="J316" s="50">
        <f t="shared" si="88"/>
        <v>145.4</v>
      </c>
      <c r="K316" s="51">
        <f t="shared" si="89"/>
        <v>145.4</v>
      </c>
      <c r="L316" s="51">
        <f t="shared" si="90"/>
        <v>0</v>
      </c>
      <c r="M316" s="51">
        <f t="shared" si="91"/>
        <v>145.4</v>
      </c>
      <c r="N316" s="51">
        <f t="shared" si="87"/>
        <v>0</v>
      </c>
      <c r="O316" s="52">
        <f t="shared" ref="O316:O379" si="92">L316/J316</f>
        <v>0</v>
      </c>
      <c r="P316" s="53">
        <f t="shared" ref="P316:P379" si="93">M316/J316</f>
        <v>1</v>
      </c>
    </row>
    <row r="317" spans="1:16" x14ac:dyDescent="0.25">
      <c r="A317" s="75" t="s">
        <v>589</v>
      </c>
      <c r="B317" s="75" t="s">
        <v>590</v>
      </c>
      <c r="C317" s="76" t="s">
        <v>84</v>
      </c>
      <c r="D317" s="45">
        <v>1</v>
      </c>
      <c r="E317" s="46">
        <v>0</v>
      </c>
      <c r="F317" s="138"/>
      <c r="G317" s="48">
        <f t="shared" si="85"/>
        <v>0</v>
      </c>
      <c r="H317" s="49">
        <f t="shared" si="86"/>
        <v>1</v>
      </c>
      <c r="I317" s="50">
        <v>790.42</v>
      </c>
      <c r="J317" s="50">
        <f t="shared" si="88"/>
        <v>790.42</v>
      </c>
      <c r="K317" s="51">
        <f t="shared" si="89"/>
        <v>0</v>
      </c>
      <c r="L317" s="51">
        <f t="shared" si="90"/>
        <v>0</v>
      </c>
      <c r="M317" s="51">
        <f t="shared" si="91"/>
        <v>0</v>
      </c>
      <c r="N317" s="51">
        <f t="shared" si="87"/>
        <v>790.42</v>
      </c>
      <c r="O317" s="52">
        <f t="shared" si="92"/>
        <v>0</v>
      </c>
      <c r="P317" s="53">
        <f t="shared" si="93"/>
        <v>0</v>
      </c>
    </row>
    <row r="318" spans="1:16" x14ac:dyDescent="0.25">
      <c r="A318" s="75" t="s">
        <v>591</v>
      </c>
      <c r="B318" s="75" t="s">
        <v>592</v>
      </c>
      <c r="C318" s="76" t="s">
        <v>28</v>
      </c>
      <c r="D318" s="45">
        <v>1</v>
      </c>
      <c r="E318" s="46">
        <v>0</v>
      </c>
      <c r="F318" s="138">
        <v>1</v>
      </c>
      <c r="G318" s="48">
        <f t="shared" si="85"/>
        <v>1</v>
      </c>
      <c r="H318" s="49">
        <f t="shared" si="86"/>
        <v>0</v>
      </c>
      <c r="I318" s="50">
        <v>75.03</v>
      </c>
      <c r="J318" s="50">
        <f t="shared" si="88"/>
        <v>75.03</v>
      </c>
      <c r="K318" s="51">
        <f t="shared" si="89"/>
        <v>0</v>
      </c>
      <c r="L318" s="51">
        <f t="shared" si="90"/>
        <v>75.03</v>
      </c>
      <c r="M318" s="51">
        <f t="shared" si="91"/>
        <v>75.03</v>
      </c>
      <c r="N318" s="51">
        <f t="shared" si="87"/>
        <v>0</v>
      </c>
      <c r="O318" s="52">
        <f t="shared" si="92"/>
        <v>1</v>
      </c>
      <c r="P318" s="53">
        <f t="shared" si="93"/>
        <v>1</v>
      </c>
    </row>
    <row r="319" spans="1:16" ht="26.25" x14ac:dyDescent="0.25">
      <c r="A319" s="75" t="s">
        <v>593</v>
      </c>
      <c r="B319" s="75" t="s">
        <v>594</v>
      </c>
      <c r="C319" s="76" t="s">
        <v>108</v>
      </c>
      <c r="D319" s="45">
        <v>1</v>
      </c>
      <c r="E319" s="46">
        <v>0</v>
      </c>
      <c r="F319" s="138">
        <v>1</v>
      </c>
      <c r="G319" s="48">
        <f t="shared" si="85"/>
        <v>1</v>
      </c>
      <c r="H319" s="49">
        <f t="shared" si="86"/>
        <v>0</v>
      </c>
      <c r="I319" s="50">
        <v>111.91</v>
      </c>
      <c r="J319" s="50">
        <f t="shared" si="88"/>
        <v>111.91</v>
      </c>
      <c r="K319" s="51">
        <f t="shared" si="89"/>
        <v>0</v>
      </c>
      <c r="L319" s="51">
        <f t="shared" si="90"/>
        <v>111.91</v>
      </c>
      <c r="M319" s="51">
        <f t="shared" si="91"/>
        <v>111.91</v>
      </c>
      <c r="N319" s="51">
        <f t="shared" si="87"/>
        <v>0</v>
      </c>
      <c r="O319" s="52">
        <f t="shared" si="92"/>
        <v>1</v>
      </c>
      <c r="P319" s="53">
        <f t="shared" si="93"/>
        <v>1</v>
      </c>
    </row>
    <row r="320" spans="1:16" x14ac:dyDescent="0.25">
      <c r="A320" s="75" t="s">
        <v>595</v>
      </c>
      <c r="B320" s="75" t="s">
        <v>596</v>
      </c>
      <c r="C320" s="76" t="s">
        <v>81</v>
      </c>
      <c r="D320" s="45">
        <v>2.21</v>
      </c>
      <c r="E320" s="46">
        <v>0</v>
      </c>
      <c r="F320" s="138">
        <v>2.21</v>
      </c>
      <c r="G320" s="48">
        <f t="shared" si="85"/>
        <v>2.21</v>
      </c>
      <c r="H320" s="49">
        <f t="shared" si="86"/>
        <v>0</v>
      </c>
      <c r="I320" s="50">
        <v>8.73</v>
      </c>
      <c r="J320" s="50">
        <f t="shared" si="88"/>
        <v>19.293300000000002</v>
      </c>
      <c r="K320" s="51">
        <f t="shared" si="89"/>
        <v>0</v>
      </c>
      <c r="L320" s="51">
        <f t="shared" si="90"/>
        <v>19.293300000000002</v>
      </c>
      <c r="M320" s="51">
        <f t="shared" si="91"/>
        <v>19.293300000000002</v>
      </c>
      <c r="N320" s="51">
        <f t="shared" si="87"/>
        <v>0</v>
      </c>
      <c r="O320" s="52">
        <f t="shared" si="92"/>
        <v>1</v>
      </c>
      <c r="P320" s="53">
        <f t="shared" si="93"/>
        <v>1</v>
      </c>
    </row>
    <row r="321" spans="1:16" x14ac:dyDescent="0.25">
      <c r="A321" s="20" t="s">
        <v>597</v>
      </c>
      <c r="B321" s="20" t="s">
        <v>598</v>
      </c>
      <c r="C321" s="21"/>
      <c r="D321" s="41"/>
      <c r="E321" s="42">
        <v>0</v>
      </c>
      <c r="F321" s="139"/>
      <c r="G321" s="55">
        <f t="shared" si="85"/>
        <v>0</v>
      </c>
      <c r="H321" s="56">
        <f t="shared" si="86"/>
        <v>0</v>
      </c>
      <c r="I321" s="57"/>
      <c r="J321" s="58">
        <f>SUM(J322+J330+J332+J342+J351)</f>
        <v>56829.44000000001</v>
      </c>
      <c r="K321" s="58">
        <f>SUM(K322+K330+K332+K342+K351)</f>
        <v>55445.600000000006</v>
      </c>
      <c r="L321" s="58">
        <f>SUM(L322+L330+L332+L342+L351)</f>
        <v>0</v>
      </c>
      <c r="M321" s="58">
        <f>SUM(M322+M330+M332+M342+M351)</f>
        <v>55445.600000000006</v>
      </c>
      <c r="N321" s="58">
        <f t="shared" si="87"/>
        <v>1383.8400000000038</v>
      </c>
      <c r="O321" s="59">
        <f t="shared" si="92"/>
        <v>0</v>
      </c>
      <c r="P321" s="29">
        <f t="shared" si="93"/>
        <v>0.97564924095679983</v>
      </c>
    </row>
    <row r="322" spans="1:16" x14ac:dyDescent="0.25">
      <c r="A322" s="77" t="s">
        <v>599</v>
      </c>
      <c r="B322" s="77" t="s">
        <v>600</v>
      </c>
      <c r="C322" s="78"/>
      <c r="D322" s="79"/>
      <c r="E322" s="80">
        <v>0</v>
      </c>
      <c r="F322" s="140"/>
      <c r="G322" s="88">
        <f t="shared" si="85"/>
        <v>0</v>
      </c>
      <c r="H322" s="89">
        <f t="shared" si="86"/>
        <v>0</v>
      </c>
      <c r="I322" s="90"/>
      <c r="J322" s="91">
        <f>SUM(J323:J329)</f>
        <v>30113.33</v>
      </c>
      <c r="K322" s="91">
        <f>SUM(K323:K329)</f>
        <v>28729.49</v>
      </c>
      <c r="L322" s="91">
        <f>SUM(L323:L329)</f>
        <v>0</v>
      </c>
      <c r="M322" s="91">
        <f>SUM(M323:M329)</f>
        <v>28729.49</v>
      </c>
      <c r="N322" s="91">
        <f t="shared" si="87"/>
        <v>1383.8400000000001</v>
      </c>
      <c r="O322" s="92">
        <f t="shared" si="92"/>
        <v>0</v>
      </c>
      <c r="P322" s="86">
        <f t="shared" si="93"/>
        <v>0.95404560040354225</v>
      </c>
    </row>
    <row r="323" spans="1:16" ht="39" x14ac:dyDescent="0.25">
      <c r="A323" s="64" t="s">
        <v>601</v>
      </c>
      <c r="B323" s="64" t="s">
        <v>602</v>
      </c>
      <c r="C323" s="65" t="s">
        <v>28</v>
      </c>
      <c r="D323" s="66">
        <v>6</v>
      </c>
      <c r="E323" s="67">
        <v>0</v>
      </c>
      <c r="F323" s="66"/>
      <c r="G323" s="69">
        <f t="shared" si="85"/>
        <v>0</v>
      </c>
      <c r="H323" s="70">
        <f t="shared" si="86"/>
        <v>6</v>
      </c>
      <c r="I323" s="71">
        <v>230.64</v>
      </c>
      <c r="J323" s="71">
        <f t="shared" ref="J323:J329" si="94">I323*D323</f>
        <v>1383.84</v>
      </c>
      <c r="K323" s="72">
        <f t="shared" ref="K323:K329" si="95">E323*I323</f>
        <v>0</v>
      </c>
      <c r="L323" s="72">
        <f t="shared" ref="L323:L329" si="96">F323*I323</f>
        <v>0</v>
      </c>
      <c r="M323" s="72">
        <f t="shared" ref="M323:M329" si="97">I323*G323</f>
        <v>0</v>
      </c>
      <c r="N323" s="72">
        <f t="shared" si="87"/>
        <v>1383.84</v>
      </c>
      <c r="O323" s="73">
        <f t="shared" si="92"/>
        <v>0</v>
      </c>
      <c r="P323" s="74">
        <f t="shared" si="93"/>
        <v>0</v>
      </c>
    </row>
    <row r="324" spans="1:16" x14ac:dyDescent="0.25">
      <c r="A324" s="43" t="s">
        <v>603</v>
      </c>
      <c r="B324" s="43" t="s">
        <v>604</v>
      </c>
      <c r="C324" s="44" t="s">
        <v>28</v>
      </c>
      <c r="D324" s="45">
        <v>4</v>
      </c>
      <c r="E324" s="46">
        <v>4</v>
      </c>
      <c r="F324" s="45"/>
      <c r="G324" s="48">
        <f t="shared" si="85"/>
        <v>4</v>
      </c>
      <c r="H324" s="49">
        <f t="shared" si="86"/>
        <v>0</v>
      </c>
      <c r="I324" s="50">
        <v>57.04</v>
      </c>
      <c r="J324" s="50">
        <f t="shared" si="94"/>
        <v>228.16</v>
      </c>
      <c r="K324" s="51">
        <f t="shared" si="95"/>
        <v>228.16</v>
      </c>
      <c r="L324" s="51">
        <f t="shared" si="96"/>
        <v>0</v>
      </c>
      <c r="M324" s="51">
        <f t="shared" si="97"/>
        <v>228.16</v>
      </c>
      <c r="N324" s="51">
        <f t="shared" si="87"/>
        <v>0</v>
      </c>
      <c r="O324" s="52">
        <f t="shared" si="92"/>
        <v>0</v>
      </c>
      <c r="P324" s="53">
        <f t="shared" si="93"/>
        <v>1</v>
      </c>
    </row>
    <row r="325" spans="1:16" x14ac:dyDescent="0.25">
      <c r="A325" s="43" t="s">
        <v>605</v>
      </c>
      <c r="B325" s="43" t="s">
        <v>606</v>
      </c>
      <c r="C325" s="44" t="s">
        <v>28</v>
      </c>
      <c r="D325" s="45">
        <v>15</v>
      </c>
      <c r="E325" s="46">
        <v>15</v>
      </c>
      <c r="F325" s="45"/>
      <c r="G325" s="48">
        <f t="shared" si="85"/>
        <v>15</v>
      </c>
      <c r="H325" s="49">
        <f t="shared" si="86"/>
        <v>0</v>
      </c>
      <c r="I325" s="50">
        <v>95.98</v>
      </c>
      <c r="J325" s="50">
        <f t="shared" si="94"/>
        <v>1439.7</v>
      </c>
      <c r="K325" s="51">
        <f t="shared" si="95"/>
        <v>1439.7</v>
      </c>
      <c r="L325" s="51">
        <f t="shared" si="96"/>
        <v>0</v>
      </c>
      <c r="M325" s="51">
        <f t="shared" si="97"/>
        <v>1439.7</v>
      </c>
      <c r="N325" s="51">
        <f t="shared" si="87"/>
        <v>0</v>
      </c>
      <c r="O325" s="52">
        <f t="shared" si="92"/>
        <v>0</v>
      </c>
      <c r="P325" s="53">
        <f t="shared" si="93"/>
        <v>1</v>
      </c>
    </row>
    <row r="326" spans="1:16" x14ac:dyDescent="0.25">
      <c r="A326" s="43" t="s">
        <v>607</v>
      </c>
      <c r="B326" s="43" t="s">
        <v>608</v>
      </c>
      <c r="C326" s="44" t="s">
        <v>28</v>
      </c>
      <c r="D326" s="45">
        <v>20</v>
      </c>
      <c r="E326" s="46">
        <v>20</v>
      </c>
      <c r="F326" s="45"/>
      <c r="G326" s="48">
        <f t="shared" si="85"/>
        <v>20</v>
      </c>
      <c r="H326" s="49">
        <f t="shared" si="86"/>
        <v>0</v>
      </c>
      <c r="I326" s="50">
        <v>1334.85</v>
      </c>
      <c r="J326" s="50">
        <f t="shared" si="94"/>
        <v>26697</v>
      </c>
      <c r="K326" s="51">
        <f t="shared" si="95"/>
        <v>26697</v>
      </c>
      <c r="L326" s="51">
        <f t="shared" si="96"/>
        <v>0</v>
      </c>
      <c r="M326" s="51">
        <f t="shared" si="97"/>
        <v>26697</v>
      </c>
      <c r="N326" s="51">
        <f t="shared" si="87"/>
        <v>0</v>
      </c>
      <c r="O326" s="52">
        <f t="shared" si="92"/>
        <v>0</v>
      </c>
      <c r="P326" s="53">
        <f t="shared" si="93"/>
        <v>1</v>
      </c>
    </row>
    <row r="327" spans="1:16" x14ac:dyDescent="0.25">
      <c r="A327" s="43" t="s">
        <v>609</v>
      </c>
      <c r="B327" s="43" t="s">
        <v>610</v>
      </c>
      <c r="C327" s="44" t="s">
        <v>28</v>
      </c>
      <c r="D327" s="45">
        <v>9</v>
      </c>
      <c r="E327" s="46">
        <v>9</v>
      </c>
      <c r="F327" s="45"/>
      <c r="G327" s="48">
        <f t="shared" si="85"/>
        <v>9</v>
      </c>
      <c r="H327" s="49">
        <f t="shared" si="86"/>
        <v>0</v>
      </c>
      <c r="I327" s="50">
        <v>17.02</v>
      </c>
      <c r="J327" s="50">
        <f t="shared" si="94"/>
        <v>153.18</v>
      </c>
      <c r="K327" s="51">
        <f t="shared" si="95"/>
        <v>153.18</v>
      </c>
      <c r="L327" s="51">
        <f t="shared" si="96"/>
        <v>0</v>
      </c>
      <c r="M327" s="51">
        <f t="shared" si="97"/>
        <v>153.18</v>
      </c>
      <c r="N327" s="51">
        <f t="shared" si="87"/>
        <v>0</v>
      </c>
      <c r="O327" s="52">
        <f t="shared" si="92"/>
        <v>0</v>
      </c>
      <c r="P327" s="53">
        <f t="shared" si="93"/>
        <v>1</v>
      </c>
    </row>
    <row r="328" spans="1:16" ht="26.25" x14ac:dyDescent="0.25">
      <c r="A328" s="43" t="s">
        <v>611</v>
      </c>
      <c r="B328" s="43" t="s">
        <v>612</v>
      </c>
      <c r="C328" s="44" t="s">
        <v>28</v>
      </c>
      <c r="D328" s="45">
        <v>5</v>
      </c>
      <c r="E328" s="46">
        <v>5</v>
      </c>
      <c r="F328" s="45"/>
      <c r="G328" s="48">
        <f t="shared" si="85"/>
        <v>5</v>
      </c>
      <c r="H328" s="49">
        <f t="shared" si="86"/>
        <v>0</v>
      </c>
      <c r="I328" s="50">
        <v>37.93</v>
      </c>
      <c r="J328" s="50">
        <f t="shared" si="94"/>
        <v>189.65</v>
      </c>
      <c r="K328" s="51">
        <f t="shared" si="95"/>
        <v>189.65</v>
      </c>
      <c r="L328" s="51">
        <f t="shared" si="96"/>
        <v>0</v>
      </c>
      <c r="M328" s="51">
        <f t="shared" si="97"/>
        <v>189.65</v>
      </c>
      <c r="N328" s="51">
        <f t="shared" si="87"/>
        <v>0</v>
      </c>
      <c r="O328" s="52">
        <f t="shared" si="92"/>
        <v>0</v>
      </c>
      <c r="P328" s="53">
        <f t="shared" si="93"/>
        <v>1</v>
      </c>
    </row>
    <row r="329" spans="1:16" x14ac:dyDescent="0.25">
      <c r="A329" s="43" t="s">
        <v>613</v>
      </c>
      <c r="B329" s="43" t="s">
        <v>614</v>
      </c>
      <c r="C329" s="44" t="s">
        <v>28</v>
      </c>
      <c r="D329" s="45">
        <v>1</v>
      </c>
      <c r="E329" s="46">
        <v>1</v>
      </c>
      <c r="F329" s="45"/>
      <c r="G329" s="48">
        <f t="shared" si="85"/>
        <v>1</v>
      </c>
      <c r="H329" s="49">
        <f t="shared" si="86"/>
        <v>0</v>
      </c>
      <c r="I329" s="50">
        <v>21.8</v>
      </c>
      <c r="J329" s="50">
        <f t="shared" si="94"/>
        <v>21.8</v>
      </c>
      <c r="K329" s="51">
        <f t="shared" si="95"/>
        <v>21.8</v>
      </c>
      <c r="L329" s="51">
        <f t="shared" si="96"/>
        <v>0</v>
      </c>
      <c r="M329" s="51">
        <f t="shared" si="97"/>
        <v>21.8</v>
      </c>
      <c r="N329" s="51">
        <f t="shared" si="87"/>
        <v>0</v>
      </c>
      <c r="O329" s="52">
        <f t="shared" si="92"/>
        <v>0</v>
      </c>
      <c r="P329" s="53">
        <f t="shared" si="93"/>
        <v>1</v>
      </c>
    </row>
    <row r="330" spans="1:16" x14ac:dyDescent="0.25">
      <c r="A330" s="77" t="s">
        <v>615</v>
      </c>
      <c r="B330" s="77" t="s">
        <v>616</v>
      </c>
      <c r="C330" s="78"/>
      <c r="D330" s="79"/>
      <c r="E330" s="80">
        <v>0</v>
      </c>
      <c r="F330" s="140"/>
      <c r="G330" s="88">
        <f t="shared" si="85"/>
        <v>0</v>
      </c>
      <c r="H330" s="89">
        <f t="shared" si="86"/>
        <v>0</v>
      </c>
      <c r="I330" s="90"/>
      <c r="J330" s="91">
        <f>J331</f>
        <v>103.56</v>
      </c>
      <c r="K330" s="91">
        <f>K331</f>
        <v>103.56</v>
      </c>
      <c r="L330" s="91">
        <f>L331</f>
        <v>0</v>
      </c>
      <c r="M330" s="91">
        <f>M331</f>
        <v>103.56</v>
      </c>
      <c r="N330" s="91">
        <f t="shared" si="87"/>
        <v>0</v>
      </c>
      <c r="O330" s="92">
        <f t="shared" si="92"/>
        <v>0</v>
      </c>
      <c r="P330" s="86">
        <f t="shared" si="93"/>
        <v>1</v>
      </c>
    </row>
    <row r="331" spans="1:16" x14ac:dyDescent="0.25">
      <c r="A331" s="43" t="s">
        <v>617</v>
      </c>
      <c r="B331" s="43" t="s">
        <v>618</v>
      </c>
      <c r="C331" s="44" t="s">
        <v>28</v>
      </c>
      <c r="D331" s="45">
        <v>4</v>
      </c>
      <c r="E331" s="46">
        <v>4</v>
      </c>
      <c r="F331" s="45"/>
      <c r="G331" s="48">
        <f t="shared" si="85"/>
        <v>4</v>
      </c>
      <c r="H331" s="49">
        <f t="shared" si="86"/>
        <v>0</v>
      </c>
      <c r="I331" s="50">
        <v>25.89</v>
      </c>
      <c r="J331" s="50">
        <f>I331*D331</f>
        <v>103.56</v>
      </c>
      <c r="K331" s="51">
        <f>E331*I331</f>
        <v>103.56</v>
      </c>
      <c r="L331" s="51">
        <f>F331*I331</f>
        <v>0</v>
      </c>
      <c r="M331" s="51">
        <f>I331*G331</f>
        <v>103.56</v>
      </c>
      <c r="N331" s="51">
        <f t="shared" si="87"/>
        <v>0</v>
      </c>
      <c r="O331" s="52">
        <f t="shared" si="92"/>
        <v>0</v>
      </c>
      <c r="P331" s="53">
        <f t="shared" si="93"/>
        <v>1</v>
      </c>
    </row>
    <row r="332" spans="1:16" x14ac:dyDescent="0.25">
      <c r="A332" s="77" t="s">
        <v>619</v>
      </c>
      <c r="B332" s="77" t="s">
        <v>620</v>
      </c>
      <c r="C332" s="78"/>
      <c r="D332" s="79"/>
      <c r="E332" s="80">
        <v>0</v>
      </c>
      <c r="F332" s="140"/>
      <c r="G332" s="88">
        <f t="shared" si="85"/>
        <v>0</v>
      </c>
      <c r="H332" s="89">
        <f t="shared" si="86"/>
        <v>0</v>
      </c>
      <c r="I332" s="90"/>
      <c r="J332" s="91">
        <f>SUM(J333:J341)</f>
        <v>9937.4599999999991</v>
      </c>
      <c r="K332" s="91">
        <f>SUM(K333:K341)</f>
        <v>9937.4599999999991</v>
      </c>
      <c r="L332" s="91">
        <f>SUM(L333:L341)</f>
        <v>0</v>
      </c>
      <c r="M332" s="91">
        <f>SUM(M333:M341)</f>
        <v>9937.4599999999991</v>
      </c>
      <c r="N332" s="91">
        <f t="shared" si="87"/>
        <v>0</v>
      </c>
      <c r="O332" s="92">
        <f t="shared" si="92"/>
        <v>0</v>
      </c>
      <c r="P332" s="86">
        <f t="shared" si="93"/>
        <v>1</v>
      </c>
    </row>
    <row r="333" spans="1:16" ht="26.25" x14ac:dyDescent="0.25">
      <c r="A333" s="43" t="s">
        <v>621</v>
      </c>
      <c r="B333" s="43" t="s">
        <v>622</v>
      </c>
      <c r="C333" s="44" t="s">
        <v>81</v>
      </c>
      <c r="D333" s="45">
        <v>650</v>
      </c>
      <c r="E333" s="46">
        <v>650</v>
      </c>
      <c r="F333" s="45"/>
      <c r="G333" s="48">
        <f t="shared" si="85"/>
        <v>650</v>
      </c>
      <c r="H333" s="49">
        <f t="shared" si="86"/>
        <v>0</v>
      </c>
      <c r="I333" s="50">
        <v>5.72</v>
      </c>
      <c r="J333" s="50">
        <f t="shared" ref="J333:J341" si="98">I333*D333</f>
        <v>3718</v>
      </c>
      <c r="K333" s="51">
        <f t="shared" ref="K333:K341" si="99">E333*I333</f>
        <v>3718</v>
      </c>
      <c r="L333" s="51">
        <f t="shared" ref="L333:L341" si="100">F333*I333</f>
        <v>0</v>
      </c>
      <c r="M333" s="51">
        <f t="shared" ref="M333:M341" si="101">I333*G333</f>
        <v>3718</v>
      </c>
      <c r="N333" s="51">
        <f t="shared" si="87"/>
        <v>0</v>
      </c>
      <c r="O333" s="52">
        <f t="shared" si="92"/>
        <v>0</v>
      </c>
      <c r="P333" s="53">
        <f t="shared" si="93"/>
        <v>1</v>
      </c>
    </row>
    <row r="334" spans="1:16" ht="26.25" x14ac:dyDescent="0.25">
      <c r="A334" s="43" t="s">
        <v>623</v>
      </c>
      <c r="B334" s="43" t="s">
        <v>624</v>
      </c>
      <c r="C334" s="44" t="s">
        <v>81</v>
      </c>
      <c r="D334" s="45">
        <v>150</v>
      </c>
      <c r="E334" s="46">
        <v>150</v>
      </c>
      <c r="F334" s="45"/>
      <c r="G334" s="48">
        <f t="shared" si="85"/>
        <v>150</v>
      </c>
      <c r="H334" s="49">
        <f t="shared" si="86"/>
        <v>0</v>
      </c>
      <c r="I334" s="50">
        <v>2.95</v>
      </c>
      <c r="J334" s="50">
        <f t="shared" si="98"/>
        <v>442.5</v>
      </c>
      <c r="K334" s="51">
        <f t="shared" si="99"/>
        <v>442.5</v>
      </c>
      <c r="L334" s="51">
        <f t="shared" si="100"/>
        <v>0</v>
      </c>
      <c r="M334" s="51">
        <f t="shared" si="101"/>
        <v>442.5</v>
      </c>
      <c r="N334" s="51">
        <f t="shared" si="87"/>
        <v>0</v>
      </c>
      <c r="O334" s="52">
        <f t="shared" si="92"/>
        <v>0</v>
      </c>
      <c r="P334" s="53">
        <f t="shared" si="93"/>
        <v>1</v>
      </c>
    </row>
    <row r="335" spans="1:16" x14ac:dyDescent="0.25">
      <c r="A335" s="43" t="s">
        <v>625</v>
      </c>
      <c r="B335" s="43" t="s">
        <v>626</v>
      </c>
      <c r="C335" s="44" t="s">
        <v>81</v>
      </c>
      <c r="D335" s="45">
        <v>360</v>
      </c>
      <c r="E335" s="46">
        <v>360</v>
      </c>
      <c r="F335" s="45"/>
      <c r="G335" s="48">
        <f t="shared" si="85"/>
        <v>360</v>
      </c>
      <c r="H335" s="49">
        <f t="shared" si="86"/>
        <v>0</v>
      </c>
      <c r="I335" s="50">
        <v>10.28</v>
      </c>
      <c r="J335" s="50">
        <f t="shared" si="98"/>
        <v>3700.7999999999997</v>
      </c>
      <c r="K335" s="51">
        <f t="shared" si="99"/>
        <v>3700.7999999999997</v>
      </c>
      <c r="L335" s="51">
        <f t="shared" si="100"/>
        <v>0</v>
      </c>
      <c r="M335" s="51">
        <f t="shared" si="101"/>
        <v>3700.7999999999997</v>
      </c>
      <c r="N335" s="51">
        <f t="shared" si="87"/>
        <v>0</v>
      </c>
      <c r="O335" s="52">
        <f t="shared" si="92"/>
        <v>0</v>
      </c>
      <c r="P335" s="53">
        <f t="shared" si="93"/>
        <v>1</v>
      </c>
    </row>
    <row r="336" spans="1:16" x14ac:dyDescent="0.25">
      <c r="A336" s="43" t="s">
        <v>627</v>
      </c>
      <c r="B336" s="43" t="s">
        <v>628</v>
      </c>
      <c r="C336" s="44" t="s">
        <v>81</v>
      </c>
      <c r="D336" s="45">
        <v>150</v>
      </c>
      <c r="E336" s="46">
        <v>150</v>
      </c>
      <c r="F336" s="45"/>
      <c r="G336" s="48">
        <f t="shared" si="85"/>
        <v>150</v>
      </c>
      <c r="H336" s="49">
        <f t="shared" si="86"/>
        <v>0</v>
      </c>
      <c r="I336" s="50">
        <v>12.51</v>
      </c>
      <c r="J336" s="50">
        <f t="shared" si="98"/>
        <v>1876.5</v>
      </c>
      <c r="K336" s="51">
        <f t="shared" si="99"/>
        <v>1876.5</v>
      </c>
      <c r="L336" s="51">
        <f t="shared" si="100"/>
        <v>0</v>
      </c>
      <c r="M336" s="51">
        <f t="shared" si="101"/>
        <v>1876.5</v>
      </c>
      <c r="N336" s="51">
        <f t="shared" si="87"/>
        <v>0</v>
      </c>
      <c r="O336" s="52">
        <f t="shared" si="92"/>
        <v>0</v>
      </c>
      <c r="P336" s="53">
        <f t="shared" si="93"/>
        <v>1</v>
      </c>
    </row>
    <row r="337" spans="1:16" x14ac:dyDescent="0.25">
      <c r="A337" s="43" t="s">
        <v>629</v>
      </c>
      <c r="B337" s="43" t="s">
        <v>630</v>
      </c>
      <c r="C337" s="44" t="s">
        <v>81</v>
      </c>
      <c r="D337" s="45">
        <v>10</v>
      </c>
      <c r="E337" s="46">
        <v>10</v>
      </c>
      <c r="F337" s="45"/>
      <c r="G337" s="48">
        <f t="shared" ref="G337:G400" si="102">E337+F337</f>
        <v>10</v>
      </c>
      <c r="H337" s="49">
        <f t="shared" ref="H337:H400" si="103">D337-G337</f>
        <v>0</v>
      </c>
      <c r="I337" s="50">
        <v>12.02</v>
      </c>
      <c r="J337" s="50">
        <f t="shared" si="98"/>
        <v>120.19999999999999</v>
      </c>
      <c r="K337" s="51">
        <f t="shared" si="99"/>
        <v>120.19999999999999</v>
      </c>
      <c r="L337" s="51">
        <f t="shared" si="100"/>
        <v>0</v>
      </c>
      <c r="M337" s="51">
        <f t="shared" si="101"/>
        <v>120.19999999999999</v>
      </c>
      <c r="N337" s="51">
        <f t="shared" si="87"/>
        <v>0</v>
      </c>
      <c r="O337" s="52">
        <f t="shared" si="92"/>
        <v>0</v>
      </c>
      <c r="P337" s="53">
        <f t="shared" si="93"/>
        <v>1</v>
      </c>
    </row>
    <row r="338" spans="1:16" ht="26.25" x14ac:dyDescent="0.25">
      <c r="A338" s="43" t="s">
        <v>631</v>
      </c>
      <c r="B338" s="43" t="s">
        <v>632</v>
      </c>
      <c r="C338" s="44" t="s">
        <v>28</v>
      </c>
      <c r="D338" s="45">
        <v>8</v>
      </c>
      <c r="E338" s="46">
        <v>8</v>
      </c>
      <c r="F338" s="45"/>
      <c r="G338" s="48">
        <f t="shared" si="102"/>
        <v>8</v>
      </c>
      <c r="H338" s="49">
        <f t="shared" si="103"/>
        <v>0</v>
      </c>
      <c r="I338" s="50">
        <v>1.22</v>
      </c>
      <c r="J338" s="50">
        <f t="shared" si="98"/>
        <v>9.76</v>
      </c>
      <c r="K338" s="51">
        <f t="shared" si="99"/>
        <v>9.76</v>
      </c>
      <c r="L338" s="51">
        <f t="shared" si="100"/>
        <v>0</v>
      </c>
      <c r="M338" s="51">
        <f t="shared" si="101"/>
        <v>9.76</v>
      </c>
      <c r="N338" s="51">
        <f t="shared" si="87"/>
        <v>0</v>
      </c>
      <c r="O338" s="52">
        <f t="shared" si="92"/>
        <v>0</v>
      </c>
      <c r="P338" s="53">
        <f t="shared" si="93"/>
        <v>1</v>
      </c>
    </row>
    <row r="339" spans="1:16" ht="26.25" x14ac:dyDescent="0.25">
      <c r="A339" s="43" t="s">
        <v>633</v>
      </c>
      <c r="B339" s="43" t="s">
        <v>634</v>
      </c>
      <c r="C339" s="44" t="s">
        <v>28</v>
      </c>
      <c r="D339" s="45">
        <v>26</v>
      </c>
      <c r="E339" s="46">
        <v>26</v>
      </c>
      <c r="F339" s="45"/>
      <c r="G339" s="48">
        <f t="shared" si="102"/>
        <v>26</v>
      </c>
      <c r="H339" s="49">
        <f t="shared" si="103"/>
        <v>0</v>
      </c>
      <c r="I339" s="50">
        <v>1.64</v>
      </c>
      <c r="J339" s="50">
        <f t="shared" si="98"/>
        <v>42.64</v>
      </c>
      <c r="K339" s="51">
        <f t="shared" si="99"/>
        <v>42.64</v>
      </c>
      <c r="L339" s="51">
        <f t="shared" si="100"/>
        <v>0</v>
      </c>
      <c r="M339" s="51">
        <f t="shared" si="101"/>
        <v>42.64</v>
      </c>
      <c r="N339" s="51">
        <f t="shared" si="87"/>
        <v>0</v>
      </c>
      <c r="O339" s="52">
        <f t="shared" si="92"/>
        <v>0</v>
      </c>
      <c r="P339" s="53">
        <f t="shared" si="93"/>
        <v>1</v>
      </c>
    </row>
    <row r="340" spans="1:16" ht="26.25" x14ac:dyDescent="0.25">
      <c r="A340" s="43" t="s">
        <v>635</v>
      </c>
      <c r="B340" s="43" t="s">
        <v>636</v>
      </c>
      <c r="C340" s="44" t="s">
        <v>28</v>
      </c>
      <c r="D340" s="45">
        <v>8</v>
      </c>
      <c r="E340" s="46">
        <v>8</v>
      </c>
      <c r="F340" s="45"/>
      <c r="G340" s="48">
        <f t="shared" si="102"/>
        <v>8</v>
      </c>
      <c r="H340" s="49">
        <f t="shared" si="103"/>
        <v>0</v>
      </c>
      <c r="I340" s="50">
        <v>1.86</v>
      </c>
      <c r="J340" s="50">
        <f t="shared" si="98"/>
        <v>14.88</v>
      </c>
      <c r="K340" s="51">
        <f t="shared" si="99"/>
        <v>14.88</v>
      </c>
      <c r="L340" s="51">
        <f t="shared" si="100"/>
        <v>0</v>
      </c>
      <c r="M340" s="51">
        <f t="shared" si="101"/>
        <v>14.88</v>
      </c>
      <c r="N340" s="51">
        <f t="shared" si="87"/>
        <v>0</v>
      </c>
      <c r="O340" s="52">
        <f t="shared" si="92"/>
        <v>0</v>
      </c>
      <c r="P340" s="53">
        <f t="shared" si="93"/>
        <v>1</v>
      </c>
    </row>
    <row r="341" spans="1:16" ht="26.25" x14ac:dyDescent="0.25">
      <c r="A341" s="43" t="s">
        <v>637</v>
      </c>
      <c r="B341" s="43" t="s">
        <v>638</v>
      </c>
      <c r="C341" s="44" t="s">
        <v>28</v>
      </c>
      <c r="D341" s="45">
        <v>6</v>
      </c>
      <c r="E341" s="46">
        <v>6</v>
      </c>
      <c r="F341" s="45"/>
      <c r="G341" s="48">
        <f t="shared" si="102"/>
        <v>6</v>
      </c>
      <c r="H341" s="49">
        <f t="shared" si="103"/>
        <v>0</v>
      </c>
      <c r="I341" s="50">
        <v>2.0299999999999998</v>
      </c>
      <c r="J341" s="50">
        <f t="shared" si="98"/>
        <v>12.18</v>
      </c>
      <c r="K341" s="51">
        <f t="shared" si="99"/>
        <v>12.18</v>
      </c>
      <c r="L341" s="51">
        <f t="shared" si="100"/>
        <v>0</v>
      </c>
      <c r="M341" s="51">
        <f t="shared" si="101"/>
        <v>12.18</v>
      </c>
      <c r="N341" s="51">
        <f t="shared" si="87"/>
        <v>0</v>
      </c>
      <c r="O341" s="52">
        <f t="shared" si="92"/>
        <v>0</v>
      </c>
      <c r="P341" s="53">
        <f t="shared" si="93"/>
        <v>1</v>
      </c>
    </row>
    <row r="342" spans="1:16" x14ac:dyDescent="0.25">
      <c r="A342" s="77" t="s">
        <v>639</v>
      </c>
      <c r="B342" s="77" t="s">
        <v>640</v>
      </c>
      <c r="C342" s="78"/>
      <c r="D342" s="79"/>
      <c r="E342" s="80">
        <v>0</v>
      </c>
      <c r="F342" s="140"/>
      <c r="G342" s="88">
        <f t="shared" si="102"/>
        <v>0</v>
      </c>
      <c r="H342" s="89">
        <f t="shared" si="103"/>
        <v>0</v>
      </c>
      <c r="I342" s="90"/>
      <c r="J342" s="91">
        <f>SUM(J343:J350)</f>
        <v>2117.9100000000003</v>
      </c>
      <c r="K342" s="91">
        <f>SUM(K343:K350)</f>
        <v>2117.9100000000003</v>
      </c>
      <c r="L342" s="91">
        <f>SUM(L343:L350)</f>
        <v>0</v>
      </c>
      <c r="M342" s="91">
        <f>SUM(M343:M350)</f>
        <v>2117.9100000000003</v>
      </c>
      <c r="N342" s="91">
        <f t="shared" si="87"/>
        <v>0</v>
      </c>
      <c r="O342" s="92">
        <f t="shared" si="92"/>
        <v>0</v>
      </c>
      <c r="P342" s="86">
        <f t="shared" si="93"/>
        <v>1</v>
      </c>
    </row>
    <row r="343" spans="1:16" ht="26.25" x14ac:dyDescent="0.25">
      <c r="A343" s="64" t="s">
        <v>641</v>
      </c>
      <c r="B343" s="64" t="s">
        <v>642</v>
      </c>
      <c r="C343" s="65" t="s">
        <v>28</v>
      </c>
      <c r="D343" s="66">
        <v>1</v>
      </c>
      <c r="E343" s="67">
        <v>1</v>
      </c>
      <c r="F343" s="66"/>
      <c r="G343" s="69">
        <f t="shared" si="102"/>
        <v>1</v>
      </c>
      <c r="H343" s="70">
        <f t="shared" si="103"/>
        <v>0</v>
      </c>
      <c r="I343" s="71">
        <v>73.760000000000005</v>
      </c>
      <c r="J343" s="71">
        <f t="shared" ref="J343:J350" si="104">I343*D343</f>
        <v>73.760000000000005</v>
      </c>
      <c r="K343" s="72">
        <f t="shared" ref="K343:K350" si="105">E343*I343</f>
        <v>73.760000000000005</v>
      </c>
      <c r="L343" s="72">
        <f t="shared" ref="L343:L350" si="106">F343*I343</f>
        <v>0</v>
      </c>
      <c r="M343" s="72">
        <f t="shared" ref="M343:M350" si="107">I343*G343</f>
        <v>73.760000000000005</v>
      </c>
      <c r="N343" s="72">
        <f t="shared" si="87"/>
        <v>0</v>
      </c>
      <c r="O343" s="73">
        <f t="shared" si="92"/>
        <v>0</v>
      </c>
      <c r="P343" s="74">
        <f t="shared" si="93"/>
        <v>1</v>
      </c>
    </row>
    <row r="344" spans="1:16" ht="26.25" x14ac:dyDescent="0.25">
      <c r="A344" s="43" t="s">
        <v>643</v>
      </c>
      <c r="B344" s="43" t="s">
        <v>644</v>
      </c>
      <c r="C344" s="44" t="s">
        <v>28</v>
      </c>
      <c r="D344" s="45">
        <v>1</v>
      </c>
      <c r="E344" s="46">
        <v>1</v>
      </c>
      <c r="F344" s="45"/>
      <c r="G344" s="48">
        <f t="shared" si="102"/>
        <v>1</v>
      </c>
      <c r="H344" s="49">
        <f t="shared" si="103"/>
        <v>0</v>
      </c>
      <c r="I344" s="50">
        <v>986.89</v>
      </c>
      <c r="J344" s="50">
        <f t="shared" si="104"/>
        <v>986.89</v>
      </c>
      <c r="K344" s="51">
        <f t="shared" si="105"/>
        <v>986.89</v>
      </c>
      <c r="L344" s="51">
        <f t="shared" si="106"/>
        <v>0</v>
      </c>
      <c r="M344" s="51">
        <f t="shared" si="107"/>
        <v>986.89</v>
      </c>
      <c r="N344" s="51">
        <f t="shared" si="87"/>
        <v>0</v>
      </c>
      <c r="O344" s="52">
        <f t="shared" si="92"/>
        <v>0</v>
      </c>
      <c r="P344" s="53">
        <f t="shared" si="93"/>
        <v>1</v>
      </c>
    </row>
    <row r="345" spans="1:16" ht="26.25" x14ac:dyDescent="0.25">
      <c r="A345" s="43" t="s">
        <v>645</v>
      </c>
      <c r="B345" s="43" t="s">
        <v>646</v>
      </c>
      <c r="C345" s="44" t="s">
        <v>28</v>
      </c>
      <c r="D345" s="45">
        <v>1</v>
      </c>
      <c r="E345" s="46">
        <v>1</v>
      </c>
      <c r="F345" s="45"/>
      <c r="G345" s="48">
        <f t="shared" si="102"/>
        <v>1</v>
      </c>
      <c r="H345" s="49">
        <f t="shared" si="103"/>
        <v>0</v>
      </c>
      <c r="I345" s="50">
        <v>132.66999999999999</v>
      </c>
      <c r="J345" s="50">
        <f t="shared" si="104"/>
        <v>132.66999999999999</v>
      </c>
      <c r="K345" s="51">
        <f t="shared" si="105"/>
        <v>132.66999999999999</v>
      </c>
      <c r="L345" s="51">
        <f t="shared" si="106"/>
        <v>0</v>
      </c>
      <c r="M345" s="51">
        <f t="shared" si="107"/>
        <v>132.66999999999999</v>
      </c>
      <c r="N345" s="51">
        <f t="shared" si="87"/>
        <v>0</v>
      </c>
      <c r="O345" s="52">
        <f t="shared" si="92"/>
        <v>0</v>
      </c>
      <c r="P345" s="53">
        <f t="shared" si="93"/>
        <v>1</v>
      </c>
    </row>
    <row r="346" spans="1:16" s="30" customFormat="1" ht="39" x14ac:dyDescent="0.25">
      <c r="A346" s="110" t="s">
        <v>647</v>
      </c>
      <c r="B346" s="110" t="s">
        <v>648</v>
      </c>
      <c r="C346" s="111" t="s">
        <v>28</v>
      </c>
      <c r="D346" s="112">
        <v>5</v>
      </c>
      <c r="E346" s="113">
        <v>5</v>
      </c>
      <c r="F346" s="112"/>
      <c r="G346" s="115">
        <f t="shared" si="102"/>
        <v>5</v>
      </c>
      <c r="H346" s="116">
        <f t="shared" si="103"/>
        <v>0</v>
      </c>
      <c r="I346" s="117">
        <v>18.239999999999998</v>
      </c>
      <c r="J346" s="117">
        <f t="shared" si="104"/>
        <v>91.199999999999989</v>
      </c>
      <c r="K346" s="118">
        <f t="shared" si="105"/>
        <v>91.199999999999989</v>
      </c>
      <c r="L346" s="118">
        <f t="shared" si="106"/>
        <v>0</v>
      </c>
      <c r="M346" s="118">
        <f t="shared" si="107"/>
        <v>91.199999999999989</v>
      </c>
      <c r="N346" s="118">
        <f t="shared" si="87"/>
        <v>0</v>
      </c>
      <c r="O346" s="119">
        <f t="shared" si="92"/>
        <v>0</v>
      </c>
      <c r="P346" s="120">
        <f t="shared" si="93"/>
        <v>1</v>
      </c>
    </row>
    <row r="347" spans="1:16" s="30" customFormat="1" x14ac:dyDescent="0.25">
      <c r="A347" s="110" t="s">
        <v>649</v>
      </c>
      <c r="B347" s="110" t="s">
        <v>650</v>
      </c>
      <c r="C347" s="111" t="s">
        <v>28</v>
      </c>
      <c r="D347" s="112">
        <v>8</v>
      </c>
      <c r="E347" s="113">
        <v>8</v>
      </c>
      <c r="F347" s="112"/>
      <c r="G347" s="115">
        <f t="shared" si="102"/>
        <v>8</v>
      </c>
      <c r="H347" s="116">
        <f t="shared" si="103"/>
        <v>0</v>
      </c>
      <c r="I347" s="117">
        <v>50.93</v>
      </c>
      <c r="J347" s="117">
        <f t="shared" si="104"/>
        <v>407.44</v>
      </c>
      <c r="K347" s="118">
        <f t="shared" si="105"/>
        <v>407.44</v>
      </c>
      <c r="L347" s="118">
        <f t="shared" si="106"/>
        <v>0</v>
      </c>
      <c r="M347" s="118">
        <f t="shared" si="107"/>
        <v>407.44</v>
      </c>
      <c r="N347" s="118">
        <f t="shared" si="87"/>
        <v>0</v>
      </c>
      <c r="O347" s="119">
        <f t="shared" si="92"/>
        <v>0</v>
      </c>
      <c r="P347" s="120">
        <f t="shared" si="93"/>
        <v>1</v>
      </c>
    </row>
    <row r="348" spans="1:16" s="30" customFormat="1" ht="39" x14ac:dyDescent="0.25">
      <c r="A348" s="110" t="s">
        <v>651</v>
      </c>
      <c r="B348" s="110" t="s">
        <v>652</v>
      </c>
      <c r="C348" s="111" t="s">
        <v>28</v>
      </c>
      <c r="D348" s="112">
        <v>3</v>
      </c>
      <c r="E348" s="113">
        <v>3</v>
      </c>
      <c r="F348" s="112"/>
      <c r="G348" s="115">
        <f t="shared" si="102"/>
        <v>3</v>
      </c>
      <c r="H348" s="116">
        <f t="shared" si="103"/>
        <v>0</v>
      </c>
      <c r="I348" s="117">
        <v>18.239999999999998</v>
      </c>
      <c r="J348" s="117">
        <f t="shared" si="104"/>
        <v>54.72</v>
      </c>
      <c r="K348" s="118">
        <f t="shared" si="105"/>
        <v>54.72</v>
      </c>
      <c r="L348" s="118">
        <f t="shared" si="106"/>
        <v>0</v>
      </c>
      <c r="M348" s="118">
        <f t="shared" si="107"/>
        <v>54.72</v>
      </c>
      <c r="N348" s="118">
        <f t="shared" si="87"/>
        <v>0</v>
      </c>
      <c r="O348" s="119">
        <f t="shared" si="92"/>
        <v>0</v>
      </c>
      <c r="P348" s="120">
        <f t="shared" si="93"/>
        <v>1</v>
      </c>
    </row>
    <row r="349" spans="1:16" s="30" customFormat="1" ht="39" x14ac:dyDescent="0.25">
      <c r="A349" s="110" t="s">
        <v>653</v>
      </c>
      <c r="B349" s="110" t="s">
        <v>654</v>
      </c>
      <c r="C349" s="111" t="s">
        <v>28</v>
      </c>
      <c r="D349" s="112">
        <v>3</v>
      </c>
      <c r="E349" s="113">
        <v>3</v>
      </c>
      <c r="F349" s="112"/>
      <c r="G349" s="115">
        <f t="shared" si="102"/>
        <v>3</v>
      </c>
      <c r="H349" s="116">
        <f t="shared" si="103"/>
        <v>0</v>
      </c>
      <c r="I349" s="117">
        <v>86.01</v>
      </c>
      <c r="J349" s="117">
        <f t="shared" si="104"/>
        <v>258.03000000000003</v>
      </c>
      <c r="K349" s="118">
        <f t="shared" si="105"/>
        <v>258.03000000000003</v>
      </c>
      <c r="L349" s="118">
        <f t="shared" si="106"/>
        <v>0</v>
      </c>
      <c r="M349" s="118">
        <f t="shared" si="107"/>
        <v>258.03000000000003</v>
      </c>
      <c r="N349" s="118">
        <f t="shared" si="87"/>
        <v>0</v>
      </c>
      <c r="O349" s="119">
        <f t="shared" si="92"/>
        <v>0</v>
      </c>
      <c r="P349" s="120">
        <f t="shared" si="93"/>
        <v>1</v>
      </c>
    </row>
    <row r="350" spans="1:16" s="30" customFormat="1" x14ac:dyDescent="0.25">
      <c r="A350" s="110" t="s">
        <v>655</v>
      </c>
      <c r="B350" s="110" t="s">
        <v>656</v>
      </c>
      <c r="C350" s="111" t="s">
        <v>28</v>
      </c>
      <c r="D350" s="112">
        <v>1</v>
      </c>
      <c r="E350" s="113">
        <v>1</v>
      </c>
      <c r="F350" s="112"/>
      <c r="G350" s="115">
        <f t="shared" si="102"/>
        <v>1</v>
      </c>
      <c r="H350" s="116">
        <f t="shared" si="103"/>
        <v>0</v>
      </c>
      <c r="I350" s="117">
        <v>113.2</v>
      </c>
      <c r="J350" s="117">
        <f t="shared" si="104"/>
        <v>113.2</v>
      </c>
      <c r="K350" s="118">
        <f t="shared" si="105"/>
        <v>113.2</v>
      </c>
      <c r="L350" s="118">
        <f t="shared" si="106"/>
        <v>0</v>
      </c>
      <c r="M350" s="118">
        <f t="shared" si="107"/>
        <v>113.2</v>
      </c>
      <c r="N350" s="118">
        <f t="shared" si="87"/>
        <v>0</v>
      </c>
      <c r="O350" s="119">
        <f t="shared" si="92"/>
        <v>0</v>
      </c>
      <c r="P350" s="120">
        <f t="shared" si="93"/>
        <v>1</v>
      </c>
    </row>
    <row r="351" spans="1:16" x14ac:dyDescent="0.25">
      <c r="A351" s="77" t="s">
        <v>657</v>
      </c>
      <c r="B351" s="77" t="s">
        <v>658</v>
      </c>
      <c r="C351" s="78"/>
      <c r="D351" s="79"/>
      <c r="E351" s="80">
        <v>0</v>
      </c>
      <c r="F351" s="140"/>
      <c r="G351" s="88">
        <f t="shared" si="102"/>
        <v>0</v>
      </c>
      <c r="H351" s="89">
        <f t="shared" si="103"/>
        <v>0</v>
      </c>
      <c r="I351" s="90"/>
      <c r="J351" s="91">
        <f>SUM(J352:J378)</f>
        <v>14557.18</v>
      </c>
      <c r="K351" s="91">
        <f>SUM(K352:K378)</f>
        <v>14557.18</v>
      </c>
      <c r="L351" s="91">
        <f>SUM(L352:L378)</f>
        <v>0</v>
      </c>
      <c r="M351" s="91">
        <f>SUM(M352:M378)</f>
        <v>14557.18</v>
      </c>
      <c r="N351" s="91">
        <f t="shared" si="87"/>
        <v>0</v>
      </c>
      <c r="O351" s="92">
        <f t="shared" si="92"/>
        <v>0</v>
      </c>
      <c r="P351" s="86">
        <f t="shared" si="93"/>
        <v>1</v>
      </c>
    </row>
    <row r="352" spans="1:16" ht="26.25" x14ac:dyDescent="0.25">
      <c r="A352" s="43" t="s">
        <v>659</v>
      </c>
      <c r="B352" s="43" t="s">
        <v>660</v>
      </c>
      <c r="C352" s="44" t="s">
        <v>28</v>
      </c>
      <c r="D352" s="45">
        <v>17</v>
      </c>
      <c r="E352" s="46">
        <v>17</v>
      </c>
      <c r="F352" s="45"/>
      <c r="G352" s="48">
        <f t="shared" si="102"/>
        <v>17</v>
      </c>
      <c r="H352" s="49">
        <f t="shared" si="103"/>
        <v>0</v>
      </c>
      <c r="I352" s="50">
        <v>67.040000000000006</v>
      </c>
      <c r="J352" s="50">
        <f t="shared" ref="J352:J378" si="108">I352*D352</f>
        <v>1139.68</v>
      </c>
      <c r="K352" s="51">
        <f t="shared" ref="K352:K378" si="109">E352*I352</f>
        <v>1139.68</v>
      </c>
      <c r="L352" s="51">
        <f t="shared" ref="L352:L378" si="110">F352*I352</f>
        <v>0</v>
      </c>
      <c r="M352" s="51">
        <f t="shared" ref="M352:M378" si="111">I352*G352</f>
        <v>1139.68</v>
      </c>
      <c r="N352" s="51">
        <f t="shared" si="87"/>
        <v>0</v>
      </c>
      <c r="O352" s="52">
        <f t="shared" si="92"/>
        <v>0</v>
      </c>
      <c r="P352" s="53">
        <f t="shared" si="93"/>
        <v>1</v>
      </c>
    </row>
    <row r="353" spans="1:16" ht="26.25" x14ac:dyDescent="0.25">
      <c r="A353" s="43" t="s">
        <v>661</v>
      </c>
      <c r="B353" s="43" t="s">
        <v>662</v>
      </c>
      <c r="C353" s="44" t="s">
        <v>28</v>
      </c>
      <c r="D353" s="45">
        <v>17</v>
      </c>
      <c r="E353" s="46">
        <v>17</v>
      </c>
      <c r="F353" s="45"/>
      <c r="G353" s="48">
        <f t="shared" si="102"/>
        <v>17</v>
      </c>
      <c r="H353" s="49">
        <f t="shared" si="103"/>
        <v>0</v>
      </c>
      <c r="I353" s="50">
        <v>46.14</v>
      </c>
      <c r="J353" s="50">
        <f t="shared" si="108"/>
        <v>784.38</v>
      </c>
      <c r="K353" s="51">
        <f t="shared" si="109"/>
        <v>784.38</v>
      </c>
      <c r="L353" s="51">
        <f t="shared" si="110"/>
        <v>0</v>
      </c>
      <c r="M353" s="51">
        <f t="shared" si="111"/>
        <v>784.38</v>
      </c>
      <c r="N353" s="51">
        <f t="shared" si="87"/>
        <v>0</v>
      </c>
      <c r="O353" s="52">
        <f t="shared" si="92"/>
        <v>0</v>
      </c>
      <c r="P353" s="53">
        <f t="shared" si="93"/>
        <v>1</v>
      </c>
    </row>
    <row r="354" spans="1:16" ht="26.25" x14ac:dyDescent="0.25">
      <c r="A354" s="43" t="s">
        <v>663</v>
      </c>
      <c r="B354" s="43" t="s">
        <v>664</v>
      </c>
      <c r="C354" s="44" t="s">
        <v>28</v>
      </c>
      <c r="D354" s="45">
        <v>17</v>
      </c>
      <c r="E354" s="46">
        <v>17</v>
      </c>
      <c r="F354" s="45"/>
      <c r="G354" s="48">
        <f t="shared" si="102"/>
        <v>17</v>
      </c>
      <c r="H354" s="49">
        <f t="shared" si="103"/>
        <v>0</v>
      </c>
      <c r="I354" s="50">
        <v>6.03</v>
      </c>
      <c r="J354" s="50">
        <f t="shared" si="108"/>
        <v>102.51</v>
      </c>
      <c r="K354" s="51">
        <f t="shared" si="109"/>
        <v>102.51</v>
      </c>
      <c r="L354" s="51">
        <f t="shared" si="110"/>
        <v>0</v>
      </c>
      <c r="M354" s="51">
        <f t="shared" si="111"/>
        <v>102.51</v>
      </c>
      <c r="N354" s="51">
        <f t="shared" ref="N354:N417" si="112">J354-M354</f>
        <v>0</v>
      </c>
      <c r="O354" s="52">
        <f t="shared" si="92"/>
        <v>0</v>
      </c>
      <c r="P354" s="53">
        <f t="shared" si="93"/>
        <v>1</v>
      </c>
    </row>
    <row r="355" spans="1:16" ht="26.25" x14ac:dyDescent="0.25">
      <c r="A355" s="43" t="s">
        <v>665</v>
      </c>
      <c r="B355" s="43" t="s">
        <v>666</v>
      </c>
      <c r="C355" s="44" t="s">
        <v>28</v>
      </c>
      <c r="D355" s="45">
        <v>1</v>
      </c>
      <c r="E355" s="46">
        <v>1</v>
      </c>
      <c r="F355" s="45"/>
      <c r="G355" s="48">
        <f t="shared" si="102"/>
        <v>1</v>
      </c>
      <c r="H355" s="49">
        <f t="shared" si="103"/>
        <v>0</v>
      </c>
      <c r="I355" s="50">
        <v>45.12</v>
      </c>
      <c r="J355" s="50">
        <f t="shared" si="108"/>
        <v>45.12</v>
      </c>
      <c r="K355" s="51">
        <f t="shared" si="109"/>
        <v>45.12</v>
      </c>
      <c r="L355" s="51">
        <f t="shared" si="110"/>
        <v>0</v>
      </c>
      <c r="M355" s="51">
        <f t="shared" si="111"/>
        <v>45.12</v>
      </c>
      <c r="N355" s="51">
        <f t="shared" si="112"/>
        <v>0</v>
      </c>
      <c r="O355" s="52">
        <f t="shared" si="92"/>
        <v>0</v>
      </c>
      <c r="P355" s="53">
        <f t="shared" si="93"/>
        <v>1</v>
      </c>
    </row>
    <row r="356" spans="1:16" ht="26.25" x14ac:dyDescent="0.25">
      <c r="A356" s="43" t="s">
        <v>667</v>
      </c>
      <c r="B356" s="43" t="s">
        <v>668</v>
      </c>
      <c r="C356" s="44" t="s">
        <v>28</v>
      </c>
      <c r="D356" s="45">
        <v>2</v>
      </c>
      <c r="E356" s="46">
        <v>2</v>
      </c>
      <c r="F356" s="45"/>
      <c r="G356" s="48">
        <f t="shared" si="102"/>
        <v>2</v>
      </c>
      <c r="H356" s="49">
        <f t="shared" si="103"/>
        <v>0</v>
      </c>
      <c r="I356" s="50">
        <v>19.899999999999999</v>
      </c>
      <c r="J356" s="50">
        <f t="shared" si="108"/>
        <v>39.799999999999997</v>
      </c>
      <c r="K356" s="51">
        <f t="shared" si="109"/>
        <v>39.799999999999997</v>
      </c>
      <c r="L356" s="51">
        <f t="shared" si="110"/>
        <v>0</v>
      </c>
      <c r="M356" s="51">
        <f t="shared" si="111"/>
        <v>39.799999999999997</v>
      </c>
      <c r="N356" s="51">
        <f t="shared" si="112"/>
        <v>0</v>
      </c>
      <c r="O356" s="52">
        <f t="shared" si="92"/>
        <v>0</v>
      </c>
      <c r="P356" s="53">
        <f t="shared" si="93"/>
        <v>1</v>
      </c>
    </row>
    <row r="357" spans="1:16" x14ac:dyDescent="0.25">
      <c r="A357" s="43" t="s">
        <v>669</v>
      </c>
      <c r="B357" s="43" t="s">
        <v>670</v>
      </c>
      <c r="C357" s="44" t="s">
        <v>28</v>
      </c>
      <c r="D357" s="45">
        <v>40</v>
      </c>
      <c r="E357" s="46">
        <v>40</v>
      </c>
      <c r="F357" s="45"/>
      <c r="G357" s="48">
        <f t="shared" si="102"/>
        <v>40</v>
      </c>
      <c r="H357" s="49">
        <f t="shared" si="103"/>
        <v>0</v>
      </c>
      <c r="I357" s="50">
        <v>1.65</v>
      </c>
      <c r="J357" s="50">
        <f t="shared" si="108"/>
        <v>66</v>
      </c>
      <c r="K357" s="51">
        <f t="shared" si="109"/>
        <v>66</v>
      </c>
      <c r="L357" s="51">
        <f t="shared" si="110"/>
        <v>0</v>
      </c>
      <c r="M357" s="51">
        <f t="shared" si="111"/>
        <v>66</v>
      </c>
      <c r="N357" s="51">
        <f t="shared" si="112"/>
        <v>0</v>
      </c>
      <c r="O357" s="52">
        <f t="shared" si="92"/>
        <v>0</v>
      </c>
      <c r="P357" s="53">
        <f t="shared" si="93"/>
        <v>1</v>
      </c>
    </row>
    <row r="358" spans="1:16" x14ac:dyDescent="0.25">
      <c r="A358" s="43" t="s">
        <v>671</v>
      </c>
      <c r="B358" s="43" t="s">
        <v>672</v>
      </c>
      <c r="C358" s="44" t="s">
        <v>28</v>
      </c>
      <c r="D358" s="45">
        <v>40</v>
      </c>
      <c r="E358" s="46">
        <v>40</v>
      </c>
      <c r="F358" s="45"/>
      <c r="G358" s="48">
        <f t="shared" si="102"/>
        <v>40</v>
      </c>
      <c r="H358" s="49">
        <f t="shared" si="103"/>
        <v>0</v>
      </c>
      <c r="I358" s="50">
        <v>1.67</v>
      </c>
      <c r="J358" s="50">
        <f t="shared" si="108"/>
        <v>66.8</v>
      </c>
      <c r="K358" s="51">
        <f t="shared" si="109"/>
        <v>66.8</v>
      </c>
      <c r="L358" s="51">
        <f t="shared" si="110"/>
        <v>0</v>
      </c>
      <c r="M358" s="51">
        <f t="shared" si="111"/>
        <v>66.8</v>
      </c>
      <c r="N358" s="51">
        <f t="shared" si="112"/>
        <v>0</v>
      </c>
      <c r="O358" s="52">
        <f t="shared" si="92"/>
        <v>0</v>
      </c>
      <c r="P358" s="53">
        <f t="shared" si="93"/>
        <v>1</v>
      </c>
    </row>
    <row r="359" spans="1:16" x14ac:dyDescent="0.25">
      <c r="A359" s="43" t="s">
        <v>673</v>
      </c>
      <c r="B359" s="43" t="s">
        <v>674</v>
      </c>
      <c r="C359" s="44" t="s">
        <v>28</v>
      </c>
      <c r="D359" s="45">
        <v>60</v>
      </c>
      <c r="E359" s="46">
        <v>60</v>
      </c>
      <c r="F359" s="45"/>
      <c r="G359" s="48">
        <f t="shared" si="102"/>
        <v>60</v>
      </c>
      <c r="H359" s="49">
        <f t="shared" si="103"/>
        <v>0</v>
      </c>
      <c r="I359" s="50">
        <v>1.43</v>
      </c>
      <c r="J359" s="50">
        <f t="shared" si="108"/>
        <v>85.8</v>
      </c>
      <c r="K359" s="51">
        <f t="shared" si="109"/>
        <v>85.8</v>
      </c>
      <c r="L359" s="51">
        <f t="shared" si="110"/>
        <v>0</v>
      </c>
      <c r="M359" s="51">
        <f t="shared" si="111"/>
        <v>85.8</v>
      </c>
      <c r="N359" s="51">
        <f t="shared" si="112"/>
        <v>0</v>
      </c>
      <c r="O359" s="52">
        <f t="shared" si="92"/>
        <v>0</v>
      </c>
      <c r="P359" s="53">
        <f t="shared" si="93"/>
        <v>1</v>
      </c>
    </row>
    <row r="360" spans="1:16" x14ac:dyDescent="0.25">
      <c r="A360" s="43" t="s">
        <v>675</v>
      </c>
      <c r="B360" s="43" t="s">
        <v>676</v>
      </c>
      <c r="C360" s="44" t="s">
        <v>28</v>
      </c>
      <c r="D360" s="45">
        <v>60</v>
      </c>
      <c r="E360" s="46">
        <v>60</v>
      </c>
      <c r="F360" s="45"/>
      <c r="G360" s="48">
        <f t="shared" si="102"/>
        <v>60</v>
      </c>
      <c r="H360" s="49">
        <f t="shared" si="103"/>
        <v>0</v>
      </c>
      <c r="I360" s="50">
        <v>1.6</v>
      </c>
      <c r="J360" s="50">
        <f t="shared" si="108"/>
        <v>96</v>
      </c>
      <c r="K360" s="51">
        <f t="shared" si="109"/>
        <v>96</v>
      </c>
      <c r="L360" s="51">
        <f t="shared" si="110"/>
        <v>0</v>
      </c>
      <c r="M360" s="51">
        <f t="shared" si="111"/>
        <v>96</v>
      </c>
      <c r="N360" s="51">
        <f t="shared" si="112"/>
        <v>0</v>
      </c>
      <c r="O360" s="52">
        <f t="shared" si="92"/>
        <v>0</v>
      </c>
      <c r="P360" s="53">
        <f t="shared" si="93"/>
        <v>1</v>
      </c>
    </row>
    <row r="361" spans="1:16" ht="26.25" x14ac:dyDescent="0.25">
      <c r="A361" s="43" t="s">
        <v>677</v>
      </c>
      <c r="B361" s="43" t="s">
        <v>678</v>
      </c>
      <c r="C361" s="44" t="s">
        <v>28</v>
      </c>
      <c r="D361" s="45">
        <v>20</v>
      </c>
      <c r="E361" s="46">
        <v>20</v>
      </c>
      <c r="F361" s="45"/>
      <c r="G361" s="48">
        <f t="shared" si="102"/>
        <v>20</v>
      </c>
      <c r="H361" s="49">
        <f t="shared" si="103"/>
        <v>0</v>
      </c>
      <c r="I361" s="50">
        <v>8.06</v>
      </c>
      <c r="J361" s="50">
        <f t="shared" si="108"/>
        <v>161.20000000000002</v>
      </c>
      <c r="K361" s="51">
        <f t="shared" si="109"/>
        <v>161.20000000000002</v>
      </c>
      <c r="L361" s="51">
        <f t="shared" si="110"/>
        <v>0</v>
      </c>
      <c r="M361" s="51">
        <f t="shared" si="111"/>
        <v>161.20000000000002</v>
      </c>
      <c r="N361" s="51">
        <f t="shared" si="112"/>
        <v>0</v>
      </c>
      <c r="O361" s="52">
        <f t="shared" si="92"/>
        <v>0</v>
      </c>
      <c r="P361" s="53">
        <f t="shared" si="93"/>
        <v>1</v>
      </c>
    </row>
    <row r="362" spans="1:16" x14ac:dyDescent="0.25">
      <c r="A362" s="43" t="s">
        <v>679</v>
      </c>
      <c r="B362" s="43" t="s">
        <v>680</v>
      </c>
      <c r="C362" s="44" t="s">
        <v>28</v>
      </c>
      <c r="D362" s="45">
        <v>50</v>
      </c>
      <c r="E362" s="46">
        <v>50</v>
      </c>
      <c r="F362" s="45"/>
      <c r="G362" s="48">
        <f t="shared" si="102"/>
        <v>50</v>
      </c>
      <c r="H362" s="49">
        <f t="shared" si="103"/>
        <v>0</v>
      </c>
      <c r="I362" s="50">
        <v>0.97</v>
      </c>
      <c r="J362" s="50">
        <f t="shared" si="108"/>
        <v>48.5</v>
      </c>
      <c r="K362" s="51">
        <f t="shared" si="109"/>
        <v>48.5</v>
      </c>
      <c r="L362" s="51">
        <f t="shared" si="110"/>
        <v>0</v>
      </c>
      <c r="M362" s="51">
        <f t="shared" si="111"/>
        <v>48.5</v>
      </c>
      <c r="N362" s="51">
        <f t="shared" si="112"/>
        <v>0</v>
      </c>
      <c r="O362" s="52">
        <f t="shared" si="92"/>
        <v>0</v>
      </c>
      <c r="P362" s="53">
        <f t="shared" si="93"/>
        <v>1</v>
      </c>
    </row>
    <row r="363" spans="1:16" x14ac:dyDescent="0.25">
      <c r="A363" s="43" t="s">
        <v>681</v>
      </c>
      <c r="B363" s="43" t="s">
        <v>682</v>
      </c>
      <c r="C363" s="44" t="s">
        <v>28</v>
      </c>
      <c r="D363" s="45">
        <v>50</v>
      </c>
      <c r="E363" s="46">
        <v>50</v>
      </c>
      <c r="F363" s="45"/>
      <c r="G363" s="48">
        <f t="shared" si="102"/>
        <v>50</v>
      </c>
      <c r="H363" s="49">
        <f t="shared" si="103"/>
        <v>0</v>
      </c>
      <c r="I363" s="50">
        <v>1.23</v>
      </c>
      <c r="J363" s="50">
        <f t="shared" si="108"/>
        <v>61.5</v>
      </c>
      <c r="K363" s="51">
        <f t="shared" si="109"/>
        <v>61.5</v>
      </c>
      <c r="L363" s="51">
        <f t="shared" si="110"/>
        <v>0</v>
      </c>
      <c r="M363" s="51">
        <f t="shared" si="111"/>
        <v>61.5</v>
      </c>
      <c r="N363" s="51">
        <f t="shared" si="112"/>
        <v>0</v>
      </c>
      <c r="O363" s="52">
        <f t="shared" si="92"/>
        <v>0</v>
      </c>
      <c r="P363" s="53">
        <f t="shared" si="93"/>
        <v>1</v>
      </c>
    </row>
    <row r="364" spans="1:16" x14ac:dyDescent="0.25">
      <c r="A364" s="43" t="s">
        <v>683</v>
      </c>
      <c r="B364" s="43" t="s">
        <v>684</v>
      </c>
      <c r="C364" s="44" t="s">
        <v>28</v>
      </c>
      <c r="D364" s="45">
        <v>19</v>
      </c>
      <c r="E364" s="46">
        <v>19</v>
      </c>
      <c r="F364" s="45"/>
      <c r="G364" s="48">
        <f t="shared" si="102"/>
        <v>19</v>
      </c>
      <c r="H364" s="49">
        <f t="shared" si="103"/>
        <v>0</v>
      </c>
      <c r="I364" s="50">
        <v>10.47</v>
      </c>
      <c r="J364" s="50">
        <f t="shared" si="108"/>
        <v>198.93</v>
      </c>
      <c r="K364" s="51">
        <f t="shared" si="109"/>
        <v>198.93</v>
      </c>
      <c r="L364" s="51">
        <f t="shared" si="110"/>
        <v>0</v>
      </c>
      <c r="M364" s="51">
        <f t="shared" si="111"/>
        <v>198.93</v>
      </c>
      <c r="N364" s="51">
        <f t="shared" si="112"/>
        <v>0</v>
      </c>
      <c r="O364" s="52">
        <f t="shared" si="92"/>
        <v>0</v>
      </c>
      <c r="P364" s="53">
        <f t="shared" si="93"/>
        <v>1</v>
      </c>
    </row>
    <row r="365" spans="1:16" ht="26.25" x14ac:dyDescent="0.25">
      <c r="A365" s="43" t="s">
        <v>685</v>
      </c>
      <c r="B365" s="43" t="s">
        <v>686</v>
      </c>
      <c r="C365" s="44" t="s">
        <v>28</v>
      </c>
      <c r="D365" s="45">
        <v>18</v>
      </c>
      <c r="E365" s="46">
        <v>18</v>
      </c>
      <c r="F365" s="45"/>
      <c r="G365" s="48">
        <f t="shared" si="102"/>
        <v>18</v>
      </c>
      <c r="H365" s="49">
        <f t="shared" si="103"/>
        <v>0</v>
      </c>
      <c r="I365" s="50">
        <v>10.89</v>
      </c>
      <c r="J365" s="50">
        <f t="shared" si="108"/>
        <v>196.02</v>
      </c>
      <c r="K365" s="51">
        <f t="shared" si="109"/>
        <v>196.02</v>
      </c>
      <c r="L365" s="51">
        <f t="shared" si="110"/>
        <v>0</v>
      </c>
      <c r="M365" s="51">
        <f t="shared" si="111"/>
        <v>196.02</v>
      </c>
      <c r="N365" s="51">
        <f t="shared" si="112"/>
        <v>0</v>
      </c>
      <c r="O365" s="52">
        <f t="shared" si="92"/>
        <v>0</v>
      </c>
      <c r="P365" s="53">
        <f t="shared" si="93"/>
        <v>1</v>
      </c>
    </row>
    <row r="366" spans="1:16" x14ac:dyDescent="0.25">
      <c r="A366" s="43" t="s">
        <v>687</v>
      </c>
      <c r="B366" s="43" t="s">
        <v>688</v>
      </c>
      <c r="C366" s="44" t="s">
        <v>28</v>
      </c>
      <c r="D366" s="45">
        <v>6</v>
      </c>
      <c r="E366" s="46">
        <v>6</v>
      </c>
      <c r="F366" s="45"/>
      <c r="G366" s="48">
        <f t="shared" si="102"/>
        <v>6</v>
      </c>
      <c r="H366" s="49">
        <f t="shared" si="103"/>
        <v>0</v>
      </c>
      <c r="I366" s="50">
        <v>14.92</v>
      </c>
      <c r="J366" s="50">
        <f t="shared" si="108"/>
        <v>89.52</v>
      </c>
      <c r="K366" s="51">
        <f t="shared" si="109"/>
        <v>89.52</v>
      </c>
      <c r="L366" s="51">
        <f t="shared" si="110"/>
        <v>0</v>
      </c>
      <c r="M366" s="51">
        <f t="shared" si="111"/>
        <v>89.52</v>
      </c>
      <c r="N366" s="51">
        <f t="shared" si="112"/>
        <v>0</v>
      </c>
      <c r="O366" s="52">
        <f t="shared" si="92"/>
        <v>0</v>
      </c>
      <c r="P366" s="53">
        <f t="shared" si="93"/>
        <v>1</v>
      </c>
    </row>
    <row r="367" spans="1:16" x14ac:dyDescent="0.25">
      <c r="A367" s="43" t="s">
        <v>689</v>
      </c>
      <c r="B367" s="43" t="s">
        <v>690</v>
      </c>
      <c r="C367" s="44" t="s">
        <v>28</v>
      </c>
      <c r="D367" s="45">
        <v>20</v>
      </c>
      <c r="E367" s="46">
        <v>20</v>
      </c>
      <c r="F367" s="45"/>
      <c r="G367" s="48">
        <f t="shared" si="102"/>
        <v>20</v>
      </c>
      <c r="H367" s="49">
        <f t="shared" si="103"/>
        <v>0</v>
      </c>
      <c r="I367" s="50">
        <v>5.65</v>
      </c>
      <c r="J367" s="50">
        <f t="shared" si="108"/>
        <v>113</v>
      </c>
      <c r="K367" s="51">
        <f t="shared" si="109"/>
        <v>113</v>
      </c>
      <c r="L367" s="51">
        <f t="shared" si="110"/>
        <v>0</v>
      </c>
      <c r="M367" s="51">
        <f t="shared" si="111"/>
        <v>113</v>
      </c>
      <c r="N367" s="51">
        <f t="shared" si="112"/>
        <v>0</v>
      </c>
      <c r="O367" s="52">
        <f t="shared" si="92"/>
        <v>0</v>
      </c>
      <c r="P367" s="53">
        <f t="shared" si="93"/>
        <v>1</v>
      </c>
    </row>
    <row r="368" spans="1:16" ht="39" x14ac:dyDescent="0.25">
      <c r="A368" s="43" t="s">
        <v>691</v>
      </c>
      <c r="B368" s="43" t="s">
        <v>692</v>
      </c>
      <c r="C368" s="44" t="s">
        <v>81</v>
      </c>
      <c r="D368" s="45">
        <v>150</v>
      </c>
      <c r="E368" s="46">
        <v>150</v>
      </c>
      <c r="F368" s="45"/>
      <c r="G368" s="48">
        <f t="shared" si="102"/>
        <v>150</v>
      </c>
      <c r="H368" s="49">
        <f t="shared" si="103"/>
        <v>0</v>
      </c>
      <c r="I368" s="50">
        <v>24.37</v>
      </c>
      <c r="J368" s="50">
        <f t="shared" si="108"/>
        <v>3655.5</v>
      </c>
      <c r="K368" s="51">
        <f t="shared" si="109"/>
        <v>3655.5</v>
      </c>
      <c r="L368" s="51">
        <f t="shared" si="110"/>
        <v>0</v>
      </c>
      <c r="M368" s="51">
        <f t="shared" si="111"/>
        <v>3655.5</v>
      </c>
      <c r="N368" s="51">
        <f t="shared" si="112"/>
        <v>0</v>
      </c>
      <c r="O368" s="52">
        <f t="shared" si="92"/>
        <v>0</v>
      </c>
      <c r="P368" s="53">
        <f t="shared" si="93"/>
        <v>1</v>
      </c>
    </row>
    <row r="369" spans="1:16" ht="39" x14ac:dyDescent="0.25">
      <c r="A369" s="43" t="s">
        <v>693</v>
      </c>
      <c r="B369" s="43" t="s">
        <v>187</v>
      </c>
      <c r="C369" s="44" t="s">
        <v>81</v>
      </c>
      <c r="D369" s="45">
        <v>40</v>
      </c>
      <c r="E369" s="46">
        <v>40</v>
      </c>
      <c r="F369" s="45"/>
      <c r="G369" s="48">
        <f t="shared" si="102"/>
        <v>40</v>
      </c>
      <c r="H369" s="49">
        <f t="shared" si="103"/>
        <v>0</v>
      </c>
      <c r="I369" s="50">
        <v>41.97</v>
      </c>
      <c r="J369" s="50">
        <f t="shared" si="108"/>
        <v>1678.8</v>
      </c>
      <c r="K369" s="51">
        <f t="shared" si="109"/>
        <v>1678.8</v>
      </c>
      <c r="L369" s="51">
        <f t="shared" si="110"/>
        <v>0</v>
      </c>
      <c r="M369" s="51">
        <f t="shared" si="111"/>
        <v>1678.8</v>
      </c>
      <c r="N369" s="51">
        <f t="shared" si="112"/>
        <v>0</v>
      </c>
      <c r="O369" s="52">
        <f t="shared" si="92"/>
        <v>0</v>
      </c>
      <c r="P369" s="53">
        <f t="shared" si="93"/>
        <v>1</v>
      </c>
    </row>
    <row r="370" spans="1:16" ht="26.25" x14ac:dyDescent="0.25">
      <c r="A370" s="43" t="s">
        <v>694</v>
      </c>
      <c r="B370" s="43" t="s">
        <v>695</v>
      </c>
      <c r="C370" s="44" t="s">
        <v>28</v>
      </c>
      <c r="D370" s="45">
        <v>2</v>
      </c>
      <c r="E370" s="46">
        <v>2</v>
      </c>
      <c r="F370" s="45"/>
      <c r="G370" s="48">
        <f t="shared" si="102"/>
        <v>2</v>
      </c>
      <c r="H370" s="49">
        <f t="shared" si="103"/>
        <v>0</v>
      </c>
      <c r="I370" s="50">
        <v>67.510000000000005</v>
      </c>
      <c r="J370" s="50">
        <f t="shared" si="108"/>
        <v>135.02000000000001</v>
      </c>
      <c r="K370" s="51">
        <f t="shared" si="109"/>
        <v>135.02000000000001</v>
      </c>
      <c r="L370" s="51">
        <f t="shared" si="110"/>
        <v>0</v>
      </c>
      <c r="M370" s="51">
        <f t="shared" si="111"/>
        <v>135.02000000000001</v>
      </c>
      <c r="N370" s="51">
        <f t="shared" si="112"/>
        <v>0</v>
      </c>
      <c r="O370" s="52">
        <f t="shared" si="92"/>
        <v>0</v>
      </c>
      <c r="P370" s="53">
        <f t="shared" si="93"/>
        <v>1</v>
      </c>
    </row>
    <row r="371" spans="1:16" ht="39" x14ac:dyDescent="0.25">
      <c r="A371" s="43" t="s">
        <v>696</v>
      </c>
      <c r="B371" s="43" t="s">
        <v>697</v>
      </c>
      <c r="C371" s="44" t="s">
        <v>81</v>
      </c>
      <c r="D371" s="45">
        <v>40</v>
      </c>
      <c r="E371" s="46">
        <v>40</v>
      </c>
      <c r="F371" s="45"/>
      <c r="G371" s="48">
        <f t="shared" si="102"/>
        <v>40</v>
      </c>
      <c r="H371" s="49">
        <f t="shared" si="103"/>
        <v>0</v>
      </c>
      <c r="I371" s="50">
        <v>12.07</v>
      </c>
      <c r="J371" s="50">
        <f t="shared" si="108"/>
        <v>482.8</v>
      </c>
      <c r="K371" s="51">
        <f t="shared" si="109"/>
        <v>482.8</v>
      </c>
      <c r="L371" s="51">
        <f t="shared" si="110"/>
        <v>0</v>
      </c>
      <c r="M371" s="51">
        <f t="shared" si="111"/>
        <v>482.8</v>
      </c>
      <c r="N371" s="51">
        <f t="shared" si="112"/>
        <v>0</v>
      </c>
      <c r="O371" s="52">
        <f t="shared" si="92"/>
        <v>0</v>
      </c>
      <c r="P371" s="53">
        <f t="shared" si="93"/>
        <v>1</v>
      </c>
    </row>
    <row r="372" spans="1:16" x14ac:dyDescent="0.25">
      <c r="A372" s="43" t="s">
        <v>698</v>
      </c>
      <c r="B372" s="43" t="s">
        <v>699</v>
      </c>
      <c r="C372" s="44" t="s">
        <v>81</v>
      </c>
      <c r="D372" s="45">
        <v>30</v>
      </c>
      <c r="E372" s="46">
        <v>30</v>
      </c>
      <c r="F372" s="45"/>
      <c r="G372" s="48">
        <f t="shared" si="102"/>
        <v>30</v>
      </c>
      <c r="H372" s="49">
        <f t="shared" si="103"/>
        <v>0</v>
      </c>
      <c r="I372" s="50">
        <v>7.44</v>
      </c>
      <c r="J372" s="50">
        <f t="shared" si="108"/>
        <v>223.20000000000002</v>
      </c>
      <c r="K372" s="51">
        <f t="shared" si="109"/>
        <v>223.20000000000002</v>
      </c>
      <c r="L372" s="51">
        <f t="shared" si="110"/>
        <v>0</v>
      </c>
      <c r="M372" s="51">
        <f t="shared" si="111"/>
        <v>223.20000000000002</v>
      </c>
      <c r="N372" s="51">
        <f t="shared" si="112"/>
        <v>0</v>
      </c>
      <c r="O372" s="52">
        <f t="shared" si="92"/>
        <v>0</v>
      </c>
      <c r="P372" s="53">
        <f t="shared" si="93"/>
        <v>1</v>
      </c>
    </row>
    <row r="373" spans="1:16" x14ac:dyDescent="0.25">
      <c r="A373" s="43" t="s">
        <v>700</v>
      </c>
      <c r="B373" s="43" t="s">
        <v>701</v>
      </c>
      <c r="C373" s="44" t="s">
        <v>81</v>
      </c>
      <c r="D373" s="45">
        <v>60</v>
      </c>
      <c r="E373" s="46">
        <v>60</v>
      </c>
      <c r="F373" s="45"/>
      <c r="G373" s="48">
        <f t="shared" si="102"/>
        <v>60</v>
      </c>
      <c r="H373" s="49">
        <f t="shared" si="103"/>
        <v>0</v>
      </c>
      <c r="I373" s="50">
        <v>5.89</v>
      </c>
      <c r="J373" s="50">
        <f t="shared" si="108"/>
        <v>353.4</v>
      </c>
      <c r="K373" s="51">
        <f t="shared" si="109"/>
        <v>353.4</v>
      </c>
      <c r="L373" s="51">
        <f t="shared" si="110"/>
        <v>0</v>
      </c>
      <c r="M373" s="51">
        <f t="shared" si="111"/>
        <v>353.4</v>
      </c>
      <c r="N373" s="51">
        <f t="shared" si="112"/>
        <v>0</v>
      </c>
      <c r="O373" s="52">
        <f t="shared" si="92"/>
        <v>0</v>
      </c>
      <c r="P373" s="53">
        <f t="shared" si="93"/>
        <v>1</v>
      </c>
    </row>
    <row r="374" spans="1:16" ht="39" x14ac:dyDescent="0.25">
      <c r="A374" s="43" t="s">
        <v>702</v>
      </c>
      <c r="B374" s="43" t="s">
        <v>703</v>
      </c>
      <c r="C374" s="44" t="s">
        <v>28</v>
      </c>
      <c r="D374" s="45">
        <v>2</v>
      </c>
      <c r="E374" s="46">
        <v>2</v>
      </c>
      <c r="F374" s="45"/>
      <c r="G374" s="48">
        <f t="shared" si="102"/>
        <v>2</v>
      </c>
      <c r="H374" s="49">
        <f t="shared" si="103"/>
        <v>0</v>
      </c>
      <c r="I374" s="50">
        <v>1892.61</v>
      </c>
      <c r="J374" s="50">
        <f t="shared" si="108"/>
        <v>3785.22</v>
      </c>
      <c r="K374" s="51">
        <f t="shared" si="109"/>
        <v>3785.22</v>
      </c>
      <c r="L374" s="51">
        <f t="shared" si="110"/>
        <v>0</v>
      </c>
      <c r="M374" s="51">
        <f t="shared" si="111"/>
        <v>3785.22</v>
      </c>
      <c r="N374" s="51">
        <f t="shared" si="112"/>
        <v>0</v>
      </c>
      <c r="O374" s="52">
        <f t="shared" si="92"/>
        <v>0</v>
      </c>
      <c r="P374" s="53">
        <f t="shared" si="93"/>
        <v>1</v>
      </c>
    </row>
    <row r="375" spans="1:16" ht="26.25" x14ac:dyDescent="0.25">
      <c r="A375" s="43" t="s">
        <v>704</v>
      </c>
      <c r="B375" s="43" t="s">
        <v>705</v>
      </c>
      <c r="C375" s="44" t="s">
        <v>28</v>
      </c>
      <c r="D375" s="45">
        <v>8</v>
      </c>
      <c r="E375" s="46">
        <v>8</v>
      </c>
      <c r="F375" s="45"/>
      <c r="G375" s="48">
        <f t="shared" si="102"/>
        <v>8</v>
      </c>
      <c r="H375" s="49">
        <f t="shared" si="103"/>
        <v>0</v>
      </c>
      <c r="I375" s="50">
        <v>5.65</v>
      </c>
      <c r="J375" s="50">
        <f t="shared" si="108"/>
        <v>45.2</v>
      </c>
      <c r="K375" s="51">
        <f t="shared" si="109"/>
        <v>45.2</v>
      </c>
      <c r="L375" s="51">
        <f t="shared" si="110"/>
        <v>0</v>
      </c>
      <c r="M375" s="51">
        <f t="shared" si="111"/>
        <v>45.2</v>
      </c>
      <c r="N375" s="51">
        <f t="shared" si="112"/>
        <v>0</v>
      </c>
      <c r="O375" s="52">
        <f t="shared" si="92"/>
        <v>0</v>
      </c>
      <c r="P375" s="53">
        <f t="shared" si="93"/>
        <v>1</v>
      </c>
    </row>
    <row r="376" spans="1:16" x14ac:dyDescent="0.25">
      <c r="A376" s="43" t="s">
        <v>706</v>
      </c>
      <c r="B376" s="43" t="s">
        <v>707</v>
      </c>
      <c r="C376" s="44" t="s">
        <v>28</v>
      </c>
      <c r="D376" s="45">
        <v>20</v>
      </c>
      <c r="E376" s="46">
        <v>20</v>
      </c>
      <c r="F376" s="45"/>
      <c r="G376" s="48">
        <f t="shared" si="102"/>
        <v>20</v>
      </c>
      <c r="H376" s="49">
        <f t="shared" si="103"/>
        <v>0</v>
      </c>
      <c r="I376" s="50">
        <v>30.61</v>
      </c>
      <c r="J376" s="50">
        <f t="shared" si="108"/>
        <v>612.20000000000005</v>
      </c>
      <c r="K376" s="51">
        <f t="shared" si="109"/>
        <v>612.20000000000005</v>
      </c>
      <c r="L376" s="51">
        <f t="shared" si="110"/>
        <v>0</v>
      </c>
      <c r="M376" s="51">
        <f t="shared" si="111"/>
        <v>612.20000000000005</v>
      </c>
      <c r="N376" s="51">
        <f t="shared" si="112"/>
        <v>0</v>
      </c>
      <c r="O376" s="52">
        <f t="shared" si="92"/>
        <v>0</v>
      </c>
      <c r="P376" s="53">
        <f t="shared" si="93"/>
        <v>1</v>
      </c>
    </row>
    <row r="377" spans="1:16" ht="26.25" x14ac:dyDescent="0.25">
      <c r="A377" s="43" t="s">
        <v>708</v>
      </c>
      <c r="B377" s="43" t="s">
        <v>709</v>
      </c>
      <c r="C377" s="44" t="s">
        <v>28</v>
      </c>
      <c r="D377" s="45">
        <v>3</v>
      </c>
      <c r="E377" s="46">
        <v>3</v>
      </c>
      <c r="F377" s="45"/>
      <c r="G377" s="48">
        <f t="shared" si="102"/>
        <v>3</v>
      </c>
      <c r="H377" s="49">
        <f t="shared" si="103"/>
        <v>0</v>
      </c>
      <c r="I377" s="50">
        <v>90.87</v>
      </c>
      <c r="J377" s="50">
        <f t="shared" si="108"/>
        <v>272.61</v>
      </c>
      <c r="K377" s="51">
        <f t="shared" si="109"/>
        <v>272.61</v>
      </c>
      <c r="L377" s="51">
        <f t="shared" si="110"/>
        <v>0</v>
      </c>
      <c r="M377" s="51">
        <f t="shared" si="111"/>
        <v>272.61</v>
      </c>
      <c r="N377" s="51">
        <f t="shared" si="112"/>
        <v>0</v>
      </c>
      <c r="O377" s="52">
        <f t="shared" si="92"/>
        <v>0</v>
      </c>
      <c r="P377" s="53">
        <f t="shared" si="93"/>
        <v>1</v>
      </c>
    </row>
    <row r="378" spans="1:16" ht="39" x14ac:dyDescent="0.25">
      <c r="A378" s="43" t="s">
        <v>710</v>
      </c>
      <c r="B378" s="43" t="s">
        <v>711</v>
      </c>
      <c r="C378" s="44" t="s">
        <v>28</v>
      </c>
      <c r="D378" s="45">
        <v>1</v>
      </c>
      <c r="E378" s="46">
        <v>1</v>
      </c>
      <c r="F378" s="45"/>
      <c r="G378" s="48">
        <f t="shared" si="102"/>
        <v>1</v>
      </c>
      <c r="H378" s="49">
        <f t="shared" si="103"/>
        <v>0</v>
      </c>
      <c r="I378" s="50">
        <v>18.47</v>
      </c>
      <c r="J378" s="50">
        <f t="shared" si="108"/>
        <v>18.47</v>
      </c>
      <c r="K378" s="51">
        <f t="shared" si="109"/>
        <v>18.47</v>
      </c>
      <c r="L378" s="51">
        <f t="shared" si="110"/>
        <v>0</v>
      </c>
      <c r="M378" s="51">
        <f t="shared" si="111"/>
        <v>18.47</v>
      </c>
      <c r="N378" s="51">
        <f t="shared" si="112"/>
        <v>0</v>
      </c>
      <c r="O378" s="52">
        <f t="shared" si="92"/>
        <v>0</v>
      </c>
      <c r="P378" s="53">
        <f t="shared" si="93"/>
        <v>1</v>
      </c>
    </row>
    <row r="379" spans="1:16" x14ac:dyDescent="0.25">
      <c r="A379" s="20" t="s">
        <v>712</v>
      </c>
      <c r="B379" s="20" t="s">
        <v>713</v>
      </c>
      <c r="C379" s="21"/>
      <c r="D379" s="41"/>
      <c r="E379" s="42">
        <v>0</v>
      </c>
      <c r="F379" s="139"/>
      <c r="G379" s="55">
        <f t="shared" si="102"/>
        <v>0</v>
      </c>
      <c r="H379" s="56">
        <f t="shared" si="103"/>
        <v>0</v>
      </c>
      <c r="I379" s="57"/>
      <c r="J379" s="58">
        <f>SUM(J380+J383+J385+J387)</f>
        <v>13471.81</v>
      </c>
      <c r="K379" s="58">
        <f>SUM(K380+K383+K385+K387)</f>
        <v>0</v>
      </c>
      <c r="L379" s="58">
        <f>SUM(L380+L383+L385+L387)</f>
        <v>158.76</v>
      </c>
      <c r="M379" s="58">
        <f>SUM(M380+M383+M385+M387)</f>
        <v>158.76</v>
      </c>
      <c r="N379" s="58">
        <f t="shared" si="112"/>
        <v>13313.05</v>
      </c>
      <c r="O379" s="59">
        <f t="shared" si="92"/>
        <v>1.1784608007387277E-2</v>
      </c>
      <c r="P379" s="29">
        <f t="shared" si="93"/>
        <v>1.1784608007387277E-2</v>
      </c>
    </row>
    <row r="380" spans="1:16" x14ac:dyDescent="0.25">
      <c r="A380" s="77" t="s">
        <v>714</v>
      </c>
      <c r="B380" s="77" t="s">
        <v>715</v>
      </c>
      <c r="C380" s="78"/>
      <c r="D380" s="79"/>
      <c r="E380" s="80">
        <v>0</v>
      </c>
      <c r="F380" s="140"/>
      <c r="G380" s="88">
        <f t="shared" si="102"/>
        <v>0</v>
      </c>
      <c r="H380" s="89">
        <f t="shared" si="103"/>
        <v>0</v>
      </c>
      <c r="I380" s="90"/>
      <c r="J380" s="91">
        <f>SUM(J381:J382)</f>
        <v>2710.74</v>
      </c>
      <c r="K380" s="91">
        <f>SUM(K381:K382)</f>
        <v>0</v>
      </c>
      <c r="L380" s="91">
        <f>SUM(L381:L382)</f>
        <v>0</v>
      </c>
      <c r="M380" s="91">
        <f>SUM(M381:M382)</f>
        <v>0</v>
      </c>
      <c r="N380" s="91">
        <f t="shared" si="112"/>
        <v>2710.74</v>
      </c>
      <c r="O380" s="92">
        <f t="shared" ref="O380:O443" si="113">L380/J380</f>
        <v>0</v>
      </c>
      <c r="P380" s="86">
        <f t="shared" ref="P380:P443" si="114">M380/J380</f>
        <v>0</v>
      </c>
    </row>
    <row r="381" spans="1:16" ht="39" x14ac:dyDescent="0.25">
      <c r="A381" s="43" t="s">
        <v>716</v>
      </c>
      <c r="B381" s="43" t="s">
        <v>717</v>
      </c>
      <c r="C381" s="44" t="s">
        <v>84</v>
      </c>
      <c r="D381" s="45">
        <v>70</v>
      </c>
      <c r="E381" s="46">
        <v>0</v>
      </c>
      <c r="F381" s="138"/>
      <c r="G381" s="48">
        <f t="shared" si="102"/>
        <v>0</v>
      </c>
      <c r="H381" s="49">
        <f t="shared" si="103"/>
        <v>70</v>
      </c>
      <c r="I381" s="50">
        <v>36.9</v>
      </c>
      <c r="J381" s="50">
        <f>I381*D381</f>
        <v>2583</v>
      </c>
      <c r="K381" s="51">
        <f>E381*I381</f>
        <v>0</v>
      </c>
      <c r="L381" s="51">
        <f>F381*I381</f>
        <v>0</v>
      </c>
      <c r="M381" s="51">
        <f>I381*G381</f>
        <v>0</v>
      </c>
      <c r="N381" s="51">
        <f t="shared" si="112"/>
        <v>2583</v>
      </c>
      <c r="O381" s="52">
        <f t="shared" si="113"/>
        <v>0</v>
      </c>
      <c r="P381" s="53">
        <f t="shared" si="114"/>
        <v>0</v>
      </c>
    </row>
    <row r="382" spans="1:16" x14ac:dyDescent="0.25">
      <c r="A382" s="43" t="s">
        <v>718</v>
      </c>
      <c r="B382" s="43" t="s">
        <v>719</v>
      </c>
      <c r="C382" s="44" t="s">
        <v>84</v>
      </c>
      <c r="D382" s="45">
        <v>6</v>
      </c>
      <c r="E382" s="46">
        <v>0</v>
      </c>
      <c r="F382" s="138"/>
      <c r="G382" s="48">
        <f t="shared" si="102"/>
        <v>0</v>
      </c>
      <c r="H382" s="49">
        <f t="shared" si="103"/>
        <v>6</v>
      </c>
      <c r="I382" s="50">
        <v>21.29</v>
      </c>
      <c r="J382" s="50">
        <f>I382*D382</f>
        <v>127.74</v>
      </c>
      <c r="K382" s="51">
        <f>E382*I382</f>
        <v>0</v>
      </c>
      <c r="L382" s="51">
        <f>F382*I382</f>
        <v>0</v>
      </c>
      <c r="M382" s="51">
        <f>I382*G382</f>
        <v>0</v>
      </c>
      <c r="N382" s="51">
        <f t="shared" si="112"/>
        <v>127.74</v>
      </c>
      <c r="O382" s="52">
        <f t="shared" si="113"/>
        <v>0</v>
      </c>
      <c r="P382" s="53">
        <f t="shared" si="114"/>
        <v>0</v>
      </c>
    </row>
    <row r="383" spans="1:16" x14ac:dyDescent="0.25">
      <c r="A383" s="77" t="s">
        <v>720</v>
      </c>
      <c r="B383" s="77" t="s">
        <v>721</v>
      </c>
      <c r="C383" s="78"/>
      <c r="D383" s="79"/>
      <c r="E383" s="80">
        <v>0</v>
      </c>
      <c r="F383" s="140"/>
      <c r="G383" s="88">
        <f t="shared" si="102"/>
        <v>0</v>
      </c>
      <c r="H383" s="89">
        <f t="shared" si="103"/>
        <v>0</v>
      </c>
      <c r="I383" s="90"/>
      <c r="J383" s="91">
        <f>J384</f>
        <v>1083.6600000000001</v>
      </c>
      <c r="K383" s="91">
        <f>K384</f>
        <v>0</v>
      </c>
      <c r="L383" s="91">
        <f>L384</f>
        <v>0</v>
      </c>
      <c r="M383" s="91">
        <f>M384</f>
        <v>0</v>
      </c>
      <c r="N383" s="91">
        <f t="shared" si="112"/>
        <v>1083.6600000000001</v>
      </c>
      <c r="O383" s="92">
        <f t="shared" si="113"/>
        <v>0</v>
      </c>
      <c r="P383" s="86">
        <f t="shared" si="114"/>
        <v>0</v>
      </c>
    </row>
    <row r="384" spans="1:16" ht="26.25" x14ac:dyDescent="0.25">
      <c r="A384" s="64" t="s">
        <v>722</v>
      </c>
      <c r="B384" s="64" t="s">
        <v>723</v>
      </c>
      <c r="C384" s="65" t="s">
        <v>28</v>
      </c>
      <c r="D384" s="66">
        <v>6</v>
      </c>
      <c r="E384" s="67">
        <v>0</v>
      </c>
      <c r="F384" s="142"/>
      <c r="G384" s="69">
        <f t="shared" si="102"/>
        <v>0</v>
      </c>
      <c r="H384" s="70">
        <f t="shared" si="103"/>
        <v>6</v>
      </c>
      <c r="I384" s="71">
        <v>180.61</v>
      </c>
      <c r="J384" s="71">
        <f>I384*D384</f>
        <v>1083.6600000000001</v>
      </c>
      <c r="K384" s="72">
        <f>E384*I384</f>
        <v>0</v>
      </c>
      <c r="L384" s="72">
        <f>F384*I384</f>
        <v>0</v>
      </c>
      <c r="M384" s="72">
        <f>I384*G384</f>
        <v>0</v>
      </c>
      <c r="N384" s="72">
        <f t="shared" si="112"/>
        <v>1083.6600000000001</v>
      </c>
      <c r="O384" s="73">
        <f t="shared" si="113"/>
        <v>0</v>
      </c>
      <c r="P384" s="74">
        <f t="shared" si="114"/>
        <v>0</v>
      </c>
    </row>
    <row r="385" spans="1:16" x14ac:dyDescent="0.25">
      <c r="A385" s="77" t="s">
        <v>724</v>
      </c>
      <c r="B385" s="77" t="s">
        <v>725</v>
      </c>
      <c r="C385" s="78"/>
      <c r="D385" s="79"/>
      <c r="E385" s="80">
        <v>0</v>
      </c>
      <c r="F385" s="140"/>
      <c r="G385" s="88">
        <f t="shared" si="102"/>
        <v>0</v>
      </c>
      <c r="H385" s="89">
        <f t="shared" si="103"/>
        <v>0</v>
      </c>
      <c r="I385" s="90"/>
      <c r="J385" s="91">
        <f>J386</f>
        <v>158.76</v>
      </c>
      <c r="K385" s="91">
        <f>K386</f>
        <v>0</v>
      </c>
      <c r="L385" s="91">
        <f>L386</f>
        <v>158.76</v>
      </c>
      <c r="M385" s="91">
        <f>M386</f>
        <v>158.76</v>
      </c>
      <c r="N385" s="91">
        <f t="shared" si="112"/>
        <v>0</v>
      </c>
      <c r="O385" s="92">
        <f t="shared" si="113"/>
        <v>1</v>
      </c>
      <c r="P385" s="86">
        <f t="shared" si="114"/>
        <v>1</v>
      </c>
    </row>
    <row r="386" spans="1:16" ht="26.25" x14ac:dyDescent="0.25">
      <c r="A386" s="64" t="s">
        <v>726</v>
      </c>
      <c r="B386" s="64" t="s">
        <v>727</v>
      </c>
      <c r="C386" s="65" t="s">
        <v>28</v>
      </c>
      <c r="D386" s="66">
        <v>6</v>
      </c>
      <c r="E386" s="67">
        <v>0</v>
      </c>
      <c r="F386" s="142">
        <v>6</v>
      </c>
      <c r="G386" s="69">
        <f t="shared" si="102"/>
        <v>6</v>
      </c>
      <c r="H386" s="70">
        <f t="shared" si="103"/>
        <v>0</v>
      </c>
      <c r="I386" s="71">
        <v>26.46</v>
      </c>
      <c r="J386" s="71">
        <f>I386*D386</f>
        <v>158.76</v>
      </c>
      <c r="K386" s="72">
        <f>E386*I386</f>
        <v>0</v>
      </c>
      <c r="L386" s="72">
        <f>F386*I386</f>
        <v>158.76</v>
      </c>
      <c r="M386" s="72">
        <f>I386*G386</f>
        <v>158.76</v>
      </c>
      <c r="N386" s="72">
        <f t="shared" si="112"/>
        <v>0</v>
      </c>
      <c r="O386" s="73">
        <f t="shared" si="113"/>
        <v>1</v>
      </c>
      <c r="P386" s="74">
        <f t="shared" si="114"/>
        <v>1</v>
      </c>
    </row>
    <row r="387" spans="1:16" x14ac:dyDescent="0.25">
      <c r="A387" s="77" t="s">
        <v>728</v>
      </c>
      <c r="B387" s="77" t="s">
        <v>729</v>
      </c>
      <c r="C387" s="78"/>
      <c r="D387" s="79"/>
      <c r="E387" s="80">
        <v>0</v>
      </c>
      <c r="F387" s="140"/>
      <c r="G387" s="88">
        <f t="shared" si="102"/>
        <v>0</v>
      </c>
      <c r="H387" s="89">
        <f t="shared" si="103"/>
        <v>0</v>
      </c>
      <c r="I387" s="90"/>
      <c r="J387" s="91">
        <f>SUM(J388:J393)</f>
        <v>9518.65</v>
      </c>
      <c r="K387" s="91">
        <f>SUM(K388:K393)</f>
        <v>0</v>
      </c>
      <c r="L387" s="91">
        <f>SUM(L388:L393)</f>
        <v>0</v>
      </c>
      <c r="M387" s="91">
        <f>SUM(M388:M393)</f>
        <v>0</v>
      </c>
      <c r="N387" s="91">
        <f t="shared" si="112"/>
        <v>9518.65</v>
      </c>
      <c r="O387" s="92">
        <f t="shared" si="113"/>
        <v>0</v>
      </c>
      <c r="P387" s="86">
        <f t="shared" si="114"/>
        <v>0</v>
      </c>
    </row>
    <row r="388" spans="1:16" x14ac:dyDescent="0.25">
      <c r="A388" s="64" t="s">
        <v>730</v>
      </c>
      <c r="B388" s="64" t="s">
        <v>596</v>
      </c>
      <c r="C388" s="65" t="s">
        <v>81</v>
      </c>
      <c r="D388" s="66">
        <v>135</v>
      </c>
      <c r="E388" s="67">
        <v>0</v>
      </c>
      <c r="F388" s="66"/>
      <c r="G388" s="69">
        <f t="shared" si="102"/>
        <v>0</v>
      </c>
      <c r="H388" s="70">
        <f t="shared" si="103"/>
        <v>135</v>
      </c>
      <c r="I388" s="71">
        <v>8.73</v>
      </c>
      <c r="J388" s="71">
        <f t="shared" ref="J388:J393" si="115">I388*D388</f>
        <v>1178.55</v>
      </c>
      <c r="K388" s="72">
        <f t="shared" ref="K388:K393" si="116">E388*I388</f>
        <v>0</v>
      </c>
      <c r="L388" s="72">
        <f t="shared" ref="L388:L393" si="117">F388*I388</f>
        <v>0</v>
      </c>
      <c r="M388" s="72">
        <f t="shared" ref="M388:M393" si="118">I388*G388</f>
        <v>0</v>
      </c>
      <c r="N388" s="72">
        <f t="shared" si="112"/>
        <v>1178.55</v>
      </c>
      <c r="O388" s="73">
        <f t="shared" si="113"/>
        <v>0</v>
      </c>
      <c r="P388" s="74">
        <f t="shared" si="114"/>
        <v>0</v>
      </c>
    </row>
    <row r="389" spans="1:16" x14ac:dyDescent="0.25">
      <c r="A389" s="64" t="s">
        <v>731</v>
      </c>
      <c r="B389" s="64" t="s">
        <v>732</v>
      </c>
      <c r="C389" s="65" t="s">
        <v>28</v>
      </c>
      <c r="D389" s="66">
        <v>17</v>
      </c>
      <c r="E389" s="67">
        <v>0</v>
      </c>
      <c r="F389" s="66"/>
      <c r="G389" s="69">
        <f t="shared" si="102"/>
        <v>0</v>
      </c>
      <c r="H389" s="70">
        <f t="shared" si="103"/>
        <v>17</v>
      </c>
      <c r="I389" s="71">
        <v>26.6</v>
      </c>
      <c r="J389" s="71">
        <f t="shared" si="115"/>
        <v>452.20000000000005</v>
      </c>
      <c r="K389" s="72">
        <f t="shared" si="116"/>
        <v>0</v>
      </c>
      <c r="L389" s="72">
        <f t="shared" si="117"/>
        <v>0</v>
      </c>
      <c r="M389" s="72">
        <f t="shared" si="118"/>
        <v>0</v>
      </c>
      <c r="N389" s="72">
        <f t="shared" si="112"/>
        <v>452.20000000000005</v>
      </c>
      <c r="O389" s="73">
        <f t="shared" si="113"/>
        <v>0</v>
      </c>
      <c r="P389" s="74">
        <f t="shared" si="114"/>
        <v>0</v>
      </c>
    </row>
    <row r="390" spans="1:16" ht="26.25" x14ac:dyDescent="0.25">
      <c r="A390" s="64" t="s">
        <v>733</v>
      </c>
      <c r="B390" s="64" t="s">
        <v>734</v>
      </c>
      <c r="C390" s="65" t="s">
        <v>28</v>
      </c>
      <c r="D390" s="66">
        <v>1</v>
      </c>
      <c r="E390" s="67">
        <v>0</v>
      </c>
      <c r="F390" s="66"/>
      <c r="G390" s="69">
        <f t="shared" si="102"/>
        <v>0</v>
      </c>
      <c r="H390" s="70">
        <f t="shared" si="103"/>
        <v>1</v>
      </c>
      <c r="I390" s="71">
        <v>394.98</v>
      </c>
      <c r="J390" s="71">
        <f t="shared" si="115"/>
        <v>394.98</v>
      </c>
      <c r="K390" s="72">
        <f t="shared" si="116"/>
        <v>0</v>
      </c>
      <c r="L390" s="72">
        <f t="shared" si="117"/>
        <v>0</v>
      </c>
      <c r="M390" s="72">
        <f t="shared" si="118"/>
        <v>0</v>
      </c>
      <c r="N390" s="72">
        <f t="shared" si="112"/>
        <v>394.98</v>
      </c>
      <c r="O390" s="73">
        <f t="shared" si="113"/>
        <v>0</v>
      </c>
      <c r="P390" s="74">
        <f t="shared" si="114"/>
        <v>0</v>
      </c>
    </row>
    <row r="391" spans="1:16" x14ac:dyDescent="0.25">
      <c r="A391" s="64" t="s">
        <v>735</v>
      </c>
      <c r="B391" s="64" t="s">
        <v>736</v>
      </c>
      <c r="C391" s="65" t="s">
        <v>28</v>
      </c>
      <c r="D391" s="66">
        <v>4</v>
      </c>
      <c r="E391" s="67">
        <v>0</v>
      </c>
      <c r="F391" s="66"/>
      <c r="G391" s="69">
        <f t="shared" si="102"/>
        <v>0</v>
      </c>
      <c r="H391" s="70">
        <f t="shared" si="103"/>
        <v>4</v>
      </c>
      <c r="I391" s="71">
        <v>193.38</v>
      </c>
      <c r="J391" s="71">
        <f t="shared" si="115"/>
        <v>773.52</v>
      </c>
      <c r="K391" s="72">
        <f t="shared" si="116"/>
        <v>0</v>
      </c>
      <c r="L391" s="72">
        <f t="shared" si="117"/>
        <v>0</v>
      </c>
      <c r="M391" s="72">
        <f t="shared" si="118"/>
        <v>0</v>
      </c>
      <c r="N391" s="72">
        <f t="shared" si="112"/>
        <v>773.52</v>
      </c>
      <c r="O391" s="73">
        <f t="shared" si="113"/>
        <v>0</v>
      </c>
      <c r="P391" s="74">
        <f t="shared" si="114"/>
        <v>0</v>
      </c>
    </row>
    <row r="392" spans="1:16" ht="26.25" x14ac:dyDescent="0.25">
      <c r="A392" s="64" t="s">
        <v>737</v>
      </c>
      <c r="B392" s="64" t="s">
        <v>738</v>
      </c>
      <c r="C392" s="65" t="s">
        <v>28</v>
      </c>
      <c r="D392" s="66">
        <v>4</v>
      </c>
      <c r="E392" s="67">
        <v>0</v>
      </c>
      <c r="F392" s="66"/>
      <c r="G392" s="69">
        <f t="shared" si="102"/>
        <v>0</v>
      </c>
      <c r="H392" s="70">
        <f t="shared" si="103"/>
        <v>4</v>
      </c>
      <c r="I392" s="71">
        <v>148.25</v>
      </c>
      <c r="J392" s="71">
        <f t="shared" si="115"/>
        <v>593</v>
      </c>
      <c r="K392" s="72">
        <f t="shared" si="116"/>
        <v>0</v>
      </c>
      <c r="L392" s="72">
        <f t="shared" si="117"/>
        <v>0</v>
      </c>
      <c r="M392" s="72">
        <f t="shared" si="118"/>
        <v>0</v>
      </c>
      <c r="N392" s="72">
        <f t="shared" si="112"/>
        <v>593</v>
      </c>
      <c r="O392" s="73">
        <f t="shared" si="113"/>
        <v>0</v>
      </c>
      <c r="P392" s="74">
        <f t="shared" si="114"/>
        <v>0</v>
      </c>
    </row>
    <row r="393" spans="1:16" x14ac:dyDescent="0.25">
      <c r="A393" s="64" t="s">
        <v>739</v>
      </c>
      <c r="B393" s="64" t="s">
        <v>740</v>
      </c>
      <c r="C393" s="65" t="s">
        <v>81</v>
      </c>
      <c r="D393" s="66">
        <v>280</v>
      </c>
      <c r="E393" s="67">
        <v>0</v>
      </c>
      <c r="F393" s="66"/>
      <c r="G393" s="69">
        <f t="shared" si="102"/>
        <v>0</v>
      </c>
      <c r="H393" s="70">
        <f t="shared" si="103"/>
        <v>280</v>
      </c>
      <c r="I393" s="71">
        <v>21.88</v>
      </c>
      <c r="J393" s="71">
        <f t="shared" si="115"/>
        <v>6126.4</v>
      </c>
      <c r="K393" s="72">
        <f t="shared" si="116"/>
        <v>0</v>
      </c>
      <c r="L393" s="72">
        <f t="shared" si="117"/>
        <v>0</v>
      </c>
      <c r="M393" s="72">
        <f t="shared" si="118"/>
        <v>0</v>
      </c>
      <c r="N393" s="72">
        <f t="shared" si="112"/>
        <v>6126.4</v>
      </c>
      <c r="O393" s="73">
        <f t="shared" si="113"/>
        <v>0</v>
      </c>
      <c r="P393" s="74">
        <f t="shared" si="114"/>
        <v>0</v>
      </c>
    </row>
    <row r="394" spans="1:16" x14ac:dyDescent="0.25">
      <c r="A394" s="20" t="s">
        <v>741</v>
      </c>
      <c r="B394" s="20" t="s">
        <v>742</v>
      </c>
      <c r="C394" s="21"/>
      <c r="D394" s="41"/>
      <c r="E394" s="42">
        <v>0</v>
      </c>
      <c r="F394" s="139"/>
      <c r="G394" s="55">
        <f t="shared" si="102"/>
        <v>0</v>
      </c>
      <c r="H394" s="56">
        <f t="shared" si="103"/>
        <v>0</v>
      </c>
      <c r="I394" s="57"/>
      <c r="J394" s="58">
        <f>SUM(J395:J403)</f>
        <v>21618.734</v>
      </c>
      <c r="K394" s="58">
        <f>SUM(K395:K403)</f>
        <v>21618.734</v>
      </c>
      <c r="L394" s="58">
        <f>SUM(L395:L403)</f>
        <v>0</v>
      </c>
      <c r="M394" s="58">
        <f>SUM(M395:M403)</f>
        <v>21618.734</v>
      </c>
      <c r="N394" s="58">
        <f t="shared" si="112"/>
        <v>0</v>
      </c>
      <c r="O394" s="59">
        <f t="shared" si="113"/>
        <v>0</v>
      </c>
      <c r="P394" s="29">
        <f t="shared" si="114"/>
        <v>1</v>
      </c>
    </row>
    <row r="395" spans="1:16" ht="26.25" x14ac:dyDescent="0.25">
      <c r="A395" s="64" t="s">
        <v>743</v>
      </c>
      <c r="B395" s="64" t="s">
        <v>744</v>
      </c>
      <c r="C395" s="65" t="s">
        <v>28</v>
      </c>
      <c r="D395" s="66">
        <v>12</v>
      </c>
      <c r="E395" s="67">
        <v>12</v>
      </c>
      <c r="F395" s="66"/>
      <c r="G395" s="69">
        <f t="shared" si="102"/>
        <v>12</v>
      </c>
      <c r="H395" s="70">
        <f t="shared" si="103"/>
        <v>0</v>
      </c>
      <c r="I395" s="71">
        <v>107.17</v>
      </c>
      <c r="J395" s="71">
        <f t="shared" ref="J395:J403" si="119">I395*D395</f>
        <v>1286.04</v>
      </c>
      <c r="K395" s="72">
        <f t="shared" ref="K395:K403" si="120">E395*I395</f>
        <v>1286.04</v>
      </c>
      <c r="L395" s="72">
        <f t="shared" ref="L395:L403" si="121">F395*I395</f>
        <v>0</v>
      </c>
      <c r="M395" s="72">
        <f t="shared" ref="M395:M403" si="122">I395*G395</f>
        <v>1286.04</v>
      </c>
      <c r="N395" s="72">
        <f t="shared" si="112"/>
        <v>0</v>
      </c>
      <c r="O395" s="73">
        <f t="shared" si="113"/>
        <v>0</v>
      </c>
      <c r="P395" s="74">
        <f t="shared" si="114"/>
        <v>1</v>
      </c>
    </row>
    <row r="396" spans="1:16" ht="26.25" x14ac:dyDescent="0.25">
      <c r="A396" s="64" t="s">
        <v>745</v>
      </c>
      <c r="B396" s="64" t="s">
        <v>746</v>
      </c>
      <c r="C396" s="65" t="s">
        <v>28</v>
      </c>
      <c r="D396" s="66">
        <v>12</v>
      </c>
      <c r="E396" s="67">
        <v>12</v>
      </c>
      <c r="F396" s="66"/>
      <c r="G396" s="69">
        <f t="shared" si="102"/>
        <v>12</v>
      </c>
      <c r="H396" s="70">
        <f t="shared" si="103"/>
        <v>0</v>
      </c>
      <c r="I396" s="71">
        <v>224.77</v>
      </c>
      <c r="J396" s="71">
        <f t="shared" si="119"/>
        <v>2697.2400000000002</v>
      </c>
      <c r="K396" s="72">
        <f t="shared" si="120"/>
        <v>2697.2400000000002</v>
      </c>
      <c r="L396" s="72">
        <f t="shared" si="121"/>
        <v>0</v>
      </c>
      <c r="M396" s="72">
        <f t="shared" si="122"/>
        <v>2697.2400000000002</v>
      </c>
      <c r="N396" s="72">
        <f t="shared" si="112"/>
        <v>0</v>
      </c>
      <c r="O396" s="73">
        <f t="shared" si="113"/>
        <v>0</v>
      </c>
      <c r="P396" s="74">
        <f t="shared" si="114"/>
        <v>1</v>
      </c>
    </row>
    <row r="397" spans="1:16" ht="39" x14ac:dyDescent="0.25">
      <c r="A397" s="64" t="s">
        <v>747</v>
      </c>
      <c r="B397" s="64" t="s">
        <v>748</v>
      </c>
      <c r="C397" s="65" t="s">
        <v>28</v>
      </c>
      <c r="D397" s="66">
        <v>12</v>
      </c>
      <c r="E397" s="67">
        <v>12</v>
      </c>
      <c r="F397" s="66"/>
      <c r="G397" s="69">
        <f t="shared" si="102"/>
        <v>12</v>
      </c>
      <c r="H397" s="70">
        <f t="shared" si="103"/>
        <v>0</v>
      </c>
      <c r="I397" s="71">
        <v>8.25</v>
      </c>
      <c r="J397" s="71">
        <f t="shared" si="119"/>
        <v>99</v>
      </c>
      <c r="K397" s="72">
        <f t="shared" si="120"/>
        <v>99</v>
      </c>
      <c r="L397" s="72">
        <f t="shared" si="121"/>
        <v>0</v>
      </c>
      <c r="M397" s="72">
        <f t="shared" si="122"/>
        <v>99</v>
      </c>
      <c r="N397" s="72">
        <f t="shared" si="112"/>
        <v>0</v>
      </c>
      <c r="O397" s="73">
        <f t="shared" si="113"/>
        <v>0</v>
      </c>
      <c r="P397" s="74">
        <f t="shared" si="114"/>
        <v>1</v>
      </c>
    </row>
    <row r="398" spans="1:16" x14ac:dyDescent="0.25">
      <c r="A398" s="64" t="s">
        <v>749</v>
      </c>
      <c r="B398" s="64" t="s">
        <v>750</v>
      </c>
      <c r="C398" s="65" t="s">
        <v>28</v>
      </c>
      <c r="D398" s="66">
        <v>30</v>
      </c>
      <c r="E398" s="67">
        <v>30</v>
      </c>
      <c r="F398" s="66"/>
      <c r="G398" s="69">
        <f t="shared" si="102"/>
        <v>30</v>
      </c>
      <c r="H398" s="70">
        <f t="shared" si="103"/>
        <v>0</v>
      </c>
      <c r="I398" s="71">
        <v>4.96</v>
      </c>
      <c r="J398" s="71">
        <f t="shared" si="119"/>
        <v>148.80000000000001</v>
      </c>
      <c r="K398" s="72">
        <f t="shared" si="120"/>
        <v>148.80000000000001</v>
      </c>
      <c r="L398" s="72">
        <f t="shared" si="121"/>
        <v>0</v>
      </c>
      <c r="M398" s="72">
        <f t="shared" si="122"/>
        <v>148.80000000000001</v>
      </c>
      <c r="N398" s="72">
        <f t="shared" si="112"/>
        <v>0</v>
      </c>
      <c r="O398" s="73">
        <f t="shared" si="113"/>
        <v>0</v>
      </c>
      <c r="P398" s="74">
        <f t="shared" si="114"/>
        <v>1</v>
      </c>
    </row>
    <row r="399" spans="1:16" x14ac:dyDescent="0.25">
      <c r="A399" s="64" t="s">
        <v>751</v>
      </c>
      <c r="B399" s="64" t="s">
        <v>752</v>
      </c>
      <c r="C399" s="65" t="s">
        <v>81</v>
      </c>
      <c r="D399" s="66">
        <v>30</v>
      </c>
      <c r="E399" s="67">
        <v>30</v>
      </c>
      <c r="F399" s="66"/>
      <c r="G399" s="69">
        <f t="shared" si="102"/>
        <v>30</v>
      </c>
      <c r="H399" s="70">
        <f t="shared" si="103"/>
        <v>0</v>
      </c>
      <c r="I399" s="71">
        <v>15.23</v>
      </c>
      <c r="J399" s="71">
        <f t="shared" si="119"/>
        <v>456.90000000000003</v>
      </c>
      <c r="K399" s="72">
        <f t="shared" si="120"/>
        <v>456.90000000000003</v>
      </c>
      <c r="L399" s="72">
        <f t="shared" si="121"/>
        <v>0</v>
      </c>
      <c r="M399" s="72">
        <f t="shared" si="122"/>
        <v>456.90000000000003</v>
      </c>
      <c r="N399" s="72">
        <f t="shared" si="112"/>
        <v>0</v>
      </c>
      <c r="O399" s="73">
        <f t="shared" si="113"/>
        <v>0</v>
      </c>
      <c r="P399" s="74">
        <f t="shared" si="114"/>
        <v>1</v>
      </c>
    </row>
    <row r="400" spans="1:16" ht="26.25" x14ac:dyDescent="0.25">
      <c r="A400" s="64" t="s">
        <v>753</v>
      </c>
      <c r="B400" s="64" t="s">
        <v>754</v>
      </c>
      <c r="C400" s="65" t="s">
        <v>28</v>
      </c>
      <c r="D400" s="66">
        <v>1</v>
      </c>
      <c r="E400" s="67">
        <v>1</v>
      </c>
      <c r="F400" s="66"/>
      <c r="G400" s="69">
        <f t="shared" si="102"/>
        <v>1</v>
      </c>
      <c r="H400" s="70">
        <f t="shared" si="103"/>
        <v>0</v>
      </c>
      <c r="I400" s="71">
        <v>315.08</v>
      </c>
      <c r="J400" s="71">
        <f t="shared" si="119"/>
        <v>315.08</v>
      </c>
      <c r="K400" s="72">
        <f t="shared" si="120"/>
        <v>315.08</v>
      </c>
      <c r="L400" s="72">
        <f t="shared" si="121"/>
        <v>0</v>
      </c>
      <c r="M400" s="72">
        <f t="shared" si="122"/>
        <v>315.08</v>
      </c>
      <c r="N400" s="72">
        <f t="shared" si="112"/>
        <v>0</v>
      </c>
      <c r="O400" s="73">
        <f t="shared" si="113"/>
        <v>0</v>
      </c>
      <c r="P400" s="74">
        <f t="shared" si="114"/>
        <v>1</v>
      </c>
    </row>
    <row r="401" spans="1:16" ht="26.25" x14ac:dyDescent="0.25">
      <c r="A401" s="64" t="s">
        <v>755</v>
      </c>
      <c r="B401" s="64" t="s">
        <v>756</v>
      </c>
      <c r="C401" s="65" t="s">
        <v>81</v>
      </c>
      <c r="D401" s="66">
        <v>88.8</v>
      </c>
      <c r="E401" s="67">
        <v>88.8</v>
      </c>
      <c r="F401" s="66"/>
      <c r="G401" s="69">
        <f t="shared" ref="G401:G464" si="123">E401+F401</f>
        <v>88.8</v>
      </c>
      <c r="H401" s="70">
        <f t="shared" ref="H401:H464" si="124">D401-G401</f>
        <v>0</v>
      </c>
      <c r="I401" s="71">
        <v>17.28</v>
      </c>
      <c r="J401" s="71">
        <f t="shared" si="119"/>
        <v>1534.4639999999999</v>
      </c>
      <c r="K401" s="72">
        <f t="shared" si="120"/>
        <v>1534.4639999999999</v>
      </c>
      <c r="L401" s="72">
        <f t="shared" si="121"/>
        <v>0</v>
      </c>
      <c r="M401" s="72">
        <f t="shared" si="122"/>
        <v>1534.4639999999999</v>
      </c>
      <c r="N401" s="72">
        <f t="shared" si="112"/>
        <v>0</v>
      </c>
      <c r="O401" s="73">
        <f t="shared" si="113"/>
        <v>0</v>
      </c>
      <c r="P401" s="74">
        <f t="shared" si="114"/>
        <v>1</v>
      </c>
    </row>
    <row r="402" spans="1:16" ht="26.25" x14ac:dyDescent="0.25">
      <c r="A402" s="64" t="s">
        <v>757</v>
      </c>
      <c r="B402" s="64" t="s">
        <v>758</v>
      </c>
      <c r="C402" s="65" t="s">
        <v>28</v>
      </c>
      <c r="D402" s="66">
        <v>21</v>
      </c>
      <c r="E402" s="67">
        <v>21</v>
      </c>
      <c r="F402" s="66"/>
      <c r="G402" s="69">
        <f t="shared" si="123"/>
        <v>21</v>
      </c>
      <c r="H402" s="70">
        <f t="shared" si="124"/>
        <v>0</v>
      </c>
      <c r="I402" s="71">
        <v>5.01</v>
      </c>
      <c r="J402" s="71">
        <f t="shared" si="119"/>
        <v>105.21</v>
      </c>
      <c r="K402" s="72">
        <f t="shared" si="120"/>
        <v>105.21</v>
      </c>
      <c r="L402" s="72">
        <f t="shared" si="121"/>
        <v>0</v>
      </c>
      <c r="M402" s="72">
        <f t="shared" si="122"/>
        <v>105.21</v>
      </c>
      <c r="N402" s="72">
        <f t="shared" si="112"/>
        <v>0</v>
      </c>
      <c r="O402" s="73">
        <f t="shared" si="113"/>
        <v>0</v>
      </c>
      <c r="P402" s="74">
        <f t="shared" si="114"/>
        <v>1</v>
      </c>
    </row>
    <row r="403" spans="1:16" ht="26.25" x14ac:dyDescent="0.25">
      <c r="A403" s="64" t="s">
        <v>759</v>
      </c>
      <c r="B403" s="64" t="s">
        <v>760</v>
      </c>
      <c r="C403" s="65" t="s">
        <v>108</v>
      </c>
      <c r="D403" s="66">
        <v>130</v>
      </c>
      <c r="E403" s="67">
        <v>130</v>
      </c>
      <c r="F403" s="66"/>
      <c r="G403" s="69">
        <f t="shared" si="123"/>
        <v>130</v>
      </c>
      <c r="H403" s="70">
        <f t="shared" si="124"/>
        <v>0</v>
      </c>
      <c r="I403" s="71">
        <v>115.2</v>
      </c>
      <c r="J403" s="71">
        <f t="shared" si="119"/>
        <v>14976</v>
      </c>
      <c r="K403" s="72">
        <f t="shared" si="120"/>
        <v>14976</v>
      </c>
      <c r="L403" s="72">
        <f t="shared" si="121"/>
        <v>0</v>
      </c>
      <c r="M403" s="72">
        <f t="shared" si="122"/>
        <v>14976</v>
      </c>
      <c r="N403" s="72">
        <f t="shared" si="112"/>
        <v>0</v>
      </c>
      <c r="O403" s="73">
        <f t="shared" si="113"/>
        <v>0</v>
      </c>
      <c r="P403" s="74">
        <f t="shared" si="114"/>
        <v>1</v>
      </c>
    </row>
    <row r="404" spans="1:16" x14ac:dyDescent="0.25">
      <c r="A404" s="20" t="s">
        <v>761</v>
      </c>
      <c r="B404" s="20" t="s">
        <v>762</v>
      </c>
      <c r="C404" s="21"/>
      <c r="D404" s="41"/>
      <c r="E404" s="42"/>
      <c r="F404" s="139"/>
      <c r="G404" s="55">
        <f t="shared" si="123"/>
        <v>0</v>
      </c>
      <c r="H404" s="56">
        <f t="shared" si="124"/>
        <v>0</v>
      </c>
      <c r="I404" s="57"/>
      <c r="J404" s="58">
        <f>SUM(J405+J411+J415+J418)</f>
        <v>119266.7761</v>
      </c>
      <c r="K404" s="58">
        <f>SUM(K405+K411+K415+K418)</f>
        <v>116021.75350000001</v>
      </c>
      <c r="L404" s="58">
        <f>SUM(L405+L411+L415+L418)</f>
        <v>0</v>
      </c>
      <c r="M404" s="58">
        <f>SUM(M405+M411+M415+M418)</f>
        <v>116021.75350000001</v>
      </c>
      <c r="N404" s="58">
        <f t="shared" si="112"/>
        <v>3245.0225999999966</v>
      </c>
      <c r="O404" s="59">
        <f t="shared" si="113"/>
        <v>0</v>
      </c>
      <c r="P404" s="29">
        <f t="shared" si="114"/>
        <v>0.97279189807831157</v>
      </c>
    </row>
    <row r="405" spans="1:16" x14ac:dyDescent="0.25">
      <c r="A405" s="77" t="s">
        <v>763</v>
      </c>
      <c r="B405" s="77" t="s">
        <v>764</v>
      </c>
      <c r="C405" s="78"/>
      <c r="D405" s="79"/>
      <c r="E405" s="80"/>
      <c r="F405" s="140"/>
      <c r="G405" s="88">
        <f t="shared" si="123"/>
        <v>0</v>
      </c>
      <c r="H405" s="89">
        <f t="shared" si="124"/>
        <v>0</v>
      </c>
      <c r="I405" s="90"/>
      <c r="J405" s="91">
        <f>SUM(J406:J410)</f>
        <v>67598.972599999994</v>
      </c>
      <c r="K405" s="91">
        <f>SUM(K406:K410)</f>
        <v>67598.972599999994</v>
      </c>
      <c r="L405" s="91">
        <f>SUM(L406:L410)</f>
        <v>0</v>
      </c>
      <c r="M405" s="91">
        <f>SUM(M406:M410)</f>
        <v>67598.972599999994</v>
      </c>
      <c r="N405" s="91">
        <f t="shared" si="112"/>
        <v>0</v>
      </c>
      <c r="O405" s="92">
        <f t="shared" si="113"/>
        <v>0</v>
      </c>
      <c r="P405" s="86">
        <f t="shared" si="114"/>
        <v>1</v>
      </c>
    </row>
    <row r="406" spans="1:16" ht="26.25" x14ac:dyDescent="0.25">
      <c r="A406" s="64" t="s">
        <v>765</v>
      </c>
      <c r="B406" s="64" t="s">
        <v>259</v>
      </c>
      <c r="C406" s="65" t="s">
        <v>45</v>
      </c>
      <c r="D406" s="66">
        <v>1082.5899999999999</v>
      </c>
      <c r="E406" s="67">
        <v>1082.5899999999999</v>
      </c>
      <c r="F406" s="67"/>
      <c r="G406" s="69">
        <f t="shared" si="123"/>
        <v>1082.5899999999999</v>
      </c>
      <c r="H406" s="70">
        <f t="shared" si="124"/>
        <v>0</v>
      </c>
      <c r="I406" s="71">
        <v>4.9000000000000004</v>
      </c>
      <c r="J406" s="71">
        <f>I406*D406</f>
        <v>5304.6909999999998</v>
      </c>
      <c r="K406" s="72">
        <f>E406*I406</f>
        <v>5304.6909999999998</v>
      </c>
      <c r="L406" s="72">
        <f>F406*I406</f>
        <v>0</v>
      </c>
      <c r="M406" s="72">
        <f>I406*G406</f>
        <v>5304.6909999999998</v>
      </c>
      <c r="N406" s="72">
        <f t="shared" si="112"/>
        <v>0</v>
      </c>
      <c r="O406" s="73">
        <f t="shared" si="113"/>
        <v>0</v>
      </c>
      <c r="P406" s="74">
        <f t="shared" si="114"/>
        <v>1</v>
      </c>
    </row>
    <row r="407" spans="1:16" ht="26.25" x14ac:dyDescent="0.25">
      <c r="A407" s="75" t="s">
        <v>766</v>
      </c>
      <c r="B407" s="75" t="s">
        <v>767</v>
      </c>
      <c r="C407" s="76" t="s">
        <v>45</v>
      </c>
      <c r="D407" s="45">
        <v>178.75</v>
      </c>
      <c r="E407" s="46">
        <v>178.75</v>
      </c>
      <c r="F407" s="138"/>
      <c r="G407" s="48">
        <f t="shared" si="123"/>
        <v>178.75</v>
      </c>
      <c r="H407" s="49">
        <f t="shared" si="124"/>
        <v>0</v>
      </c>
      <c r="I407" s="50">
        <v>11.8</v>
      </c>
      <c r="J407" s="50">
        <f>I407*D407</f>
        <v>2109.25</v>
      </c>
      <c r="K407" s="51">
        <f>E407*I407</f>
        <v>2109.25</v>
      </c>
      <c r="L407" s="51">
        <f>F407*I407</f>
        <v>0</v>
      </c>
      <c r="M407" s="51">
        <f>I407*G407</f>
        <v>2109.25</v>
      </c>
      <c r="N407" s="51">
        <f t="shared" si="112"/>
        <v>0</v>
      </c>
      <c r="O407" s="52">
        <f t="shared" si="113"/>
        <v>0</v>
      </c>
      <c r="P407" s="53">
        <f t="shared" si="114"/>
        <v>1</v>
      </c>
    </row>
    <row r="408" spans="1:16" ht="26.25" x14ac:dyDescent="0.25">
      <c r="A408" s="64" t="s">
        <v>768</v>
      </c>
      <c r="B408" s="64" t="s">
        <v>769</v>
      </c>
      <c r="C408" s="65" t="s">
        <v>45</v>
      </c>
      <c r="D408" s="66">
        <v>1082.5899999999999</v>
      </c>
      <c r="E408" s="67">
        <v>1082.5899999999999</v>
      </c>
      <c r="F408" s="67"/>
      <c r="G408" s="69">
        <f t="shared" si="123"/>
        <v>1082.5899999999999</v>
      </c>
      <c r="H408" s="70">
        <f t="shared" si="124"/>
        <v>0</v>
      </c>
      <c r="I408" s="71">
        <v>20.95</v>
      </c>
      <c r="J408" s="71">
        <f>I408*D408</f>
        <v>22680.260499999997</v>
      </c>
      <c r="K408" s="72">
        <f>E408*I408</f>
        <v>22680.260499999997</v>
      </c>
      <c r="L408" s="72">
        <f>F408*I408</f>
        <v>0</v>
      </c>
      <c r="M408" s="72">
        <f>I408*G408</f>
        <v>22680.260499999997</v>
      </c>
      <c r="N408" s="72">
        <f t="shared" si="112"/>
        <v>0</v>
      </c>
      <c r="O408" s="73">
        <f t="shared" si="113"/>
        <v>0</v>
      </c>
      <c r="P408" s="74">
        <f t="shared" si="114"/>
        <v>1</v>
      </c>
    </row>
    <row r="409" spans="1:16" ht="26.25" x14ac:dyDescent="0.25">
      <c r="A409" s="75" t="s">
        <v>770</v>
      </c>
      <c r="B409" s="75" t="s">
        <v>771</v>
      </c>
      <c r="C409" s="76" t="s">
        <v>45</v>
      </c>
      <c r="D409" s="45">
        <v>178.75</v>
      </c>
      <c r="E409" s="46">
        <v>178.75</v>
      </c>
      <c r="F409" s="138"/>
      <c r="G409" s="48">
        <f t="shared" si="123"/>
        <v>178.75</v>
      </c>
      <c r="H409" s="49">
        <f t="shared" si="124"/>
        <v>0</v>
      </c>
      <c r="I409" s="50">
        <v>26.97</v>
      </c>
      <c r="J409" s="50">
        <f>I409*D409</f>
        <v>4820.8874999999998</v>
      </c>
      <c r="K409" s="51">
        <f>E409*I409</f>
        <v>4820.8874999999998</v>
      </c>
      <c r="L409" s="51">
        <f>F409*I409</f>
        <v>0</v>
      </c>
      <c r="M409" s="51">
        <f>I409*G409</f>
        <v>4820.8874999999998</v>
      </c>
      <c r="N409" s="51">
        <f t="shared" si="112"/>
        <v>0</v>
      </c>
      <c r="O409" s="52">
        <f t="shared" si="113"/>
        <v>0</v>
      </c>
      <c r="P409" s="53">
        <f t="shared" si="114"/>
        <v>1</v>
      </c>
    </row>
    <row r="410" spans="1:16" s="30" customFormat="1" ht="51.75" x14ac:dyDescent="0.25">
      <c r="A410" s="110" t="s">
        <v>772</v>
      </c>
      <c r="B410" s="110" t="s">
        <v>773</v>
      </c>
      <c r="C410" s="111" t="s">
        <v>45</v>
      </c>
      <c r="D410" s="112">
        <v>557.08000000000004</v>
      </c>
      <c r="E410" s="113">
        <v>557.08000000000004</v>
      </c>
      <c r="F410" s="112"/>
      <c r="G410" s="115">
        <f t="shared" si="123"/>
        <v>557.08000000000004</v>
      </c>
      <c r="H410" s="116">
        <f t="shared" si="124"/>
        <v>0</v>
      </c>
      <c r="I410" s="117">
        <v>58.67</v>
      </c>
      <c r="J410" s="117">
        <f>I410*D410</f>
        <v>32683.883600000005</v>
      </c>
      <c r="K410" s="118">
        <f>E410*I410</f>
        <v>32683.883600000005</v>
      </c>
      <c r="L410" s="118">
        <f>F410*I410</f>
        <v>0</v>
      </c>
      <c r="M410" s="118">
        <f>I410*G410</f>
        <v>32683.883600000005</v>
      </c>
      <c r="N410" s="118">
        <f t="shared" si="112"/>
        <v>0</v>
      </c>
      <c r="O410" s="119">
        <f t="shared" si="113"/>
        <v>0</v>
      </c>
      <c r="P410" s="120">
        <f t="shared" si="114"/>
        <v>1</v>
      </c>
    </row>
    <row r="411" spans="1:16" x14ac:dyDescent="0.25">
      <c r="A411" s="77" t="s">
        <v>774</v>
      </c>
      <c r="B411" s="77" t="s">
        <v>775</v>
      </c>
      <c r="C411" s="78"/>
      <c r="D411" s="79"/>
      <c r="E411" s="80"/>
      <c r="F411" s="140"/>
      <c r="G411" s="88">
        <f t="shared" si="123"/>
        <v>0</v>
      </c>
      <c r="H411" s="89">
        <f t="shared" si="124"/>
        <v>0</v>
      </c>
      <c r="I411" s="90"/>
      <c r="J411" s="91">
        <f>SUM(J412:J414)</f>
        <v>45003.182999999997</v>
      </c>
      <c r="K411" s="91">
        <f>SUM(K412:K414)</f>
        <v>41758.160400000001</v>
      </c>
      <c r="L411" s="91">
        <f>SUM(L412:L414)</f>
        <v>0</v>
      </c>
      <c r="M411" s="91">
        <f>SUM(M412:M414)</f>
        <v>41758.160400000001</v>
      </c>
      <c r="N411" s="91">
        <f t="shared" si="112"/>
        <v>3245.0225999999966</v>
      </c>
      <c r="O411" s="92">
        <f t="shared" si="113"/>
        <v>0</v>
      </c>
      <c r="P411" s="86">
        <f t="shared" si="114"/>
        <v>0.92789348700068619</v>
      </c>
    </row>
    <row r="412" spans="1:16" ht="26.25" x14ac:dyDescent="0.25">
      <c r="A412" s="64" t="s">
        <v>776</v>
      </c>
      <c r="B412" s="64" t="s">
        <v>259</v>
      </c>
      <c r="C412" s="65" t="s">
        <v>45</v>
      </c>
      <c r="D412" s="66">
        <v>965.17</v>
      </c>
      <c r="E412" s="67">
        <v>965.17</v>
      </c>
      <c r="F412" s="67"/>
      <c r="G412" s="69">
        <f t="shared" si="123"/>
        <v>965.17</v>
      </c>
      <c r="H412" s="70">
        <f t="shared" si="124"/>
        <v>0</v>
      </c>
      <c r="I412" s="71">
        <v>4.9000000000000004</v>
      </c>
      <c r="J412" s="71">
        <f>I412*D412</f>
        <v>4729.3330000000005</v>
      </c>
      <c r="K412" s="72">
        <f>E412*I412</f>
        <v>4729.3330000000005</v>
      </c>
      <c r="L412" s="72">
        <f>F412*I412</f>
        <v>0</v>
      </c>
      <c r="M412" s="72">
        <f>I412*G412</f>
        <v>4729.3330000000005</v>
      </c>
      <c r="N412" s="72">
        <f t="shared" si="112"/>
        <v>0</v>
      </c>
      <c r="O412" s="73">
        <f t="shared" si="113"/>
        <v>0</v>
      </c>
      <c r="P412" s="74">
        <f t="shared" si="114"/>
        <v>1</v>
      </c>
    </row>
    <row r="413" spans="1:16" ht="26.25" x14ac:dyDescent="0.25">
      <c r="A413" s="64" t="s">
        <v>777</v>
      </c>
      <c r="B413" s="64" t="s">
        <v>261</v>
      </c>
      <c r="C413" s="65" t="s">
        <v>45</v>
      </c>
      <c r="D413" s="66">
        <v>909.17</v>
      </c>
      <c r="E413" s="67">
        <v>909.17</v>
      </c>
      <c r="F413" s="67"/>
      <c r="G413" s="69">
        <f t="shared" si="123"/>
        <v>909.17</v>
      </c>
      <c r="H413" s="70">
        <f t="shared" si="124"/>
        <v>0</v>
      </c>
      <c r="I413" s="71">
        <v>32.4</v>
      </c>
      <c r="J413" s="71">
        <f>I413*D413</f>
        <v>29457.107999999997</v>
      </c>
      <c r="K413" s="72">
        <f>E413*I413</f>
        <v>29457.107999999997</v>
      </c>
      <c r="L413" s="72">
        <f>F413*I413</f>
        <v>0</v>
      </c>
      <c r="M413" s="72">
        <f>I413*G413</f>
        <v>29457.107999999997</v>
      </c>
      <c r="N413" s="72">
        <f t="shared" si="112"/>
        <v>0</v>
      </c>
      <c r="O413" s="73">
        <f t="shared" si="113"/>
        <v>0</v>
      </c>
      <c r="P413" s="74">
        <f t="shared" si="114"/>
        <v>1</v>
      </c>
    </row>
    <row r="414" spans="1:16" ht="39" x14ac:dyDescent="0.25">
      <c r="A414" s="64" t="s">
        <v>778</v>
      </c>
      <c r="B414" s="64" t="s">
        <v>779</v>
      </c>
      <c r="C414" s="65" t="s">
        <v>45</v>
      </c>
      <c r="D414" s="66">
        <v>59.9</v>
      </c>
      <c r="E414" s="67">
        <v>41.93</v>
      </c>
      <c r="F414" s="67"/>
      <c r="G414" s="69">
        <f t="shared" si="123"/>
        <v>41.93</v>
      </c>
      <c r="H414" s="70">
        <f t="shared" si="124"/>
        <v>17.97</v>
      </c>
      <c r="I414" s="71">
        <v>180.58</v>
      </c>
      <c r="J414" s="71">
        <f>I414*D414</f>
        <v>10816.742</v>
      </c>
      <c r="K414" s="72">
        <f>E414*I414</f>
        <v>7571.7194000000009</v>
      </c>
      <c r="L414" s="72">
        <f>F414*I414</f>
        <v>0</v>
      </c>
      <c r="M414" s="72">
        <f>I414*G414</f>
        <v>7571.7194000000009</v>
      </c>
      <c r="N414" s="72">
        <f t="shared" si="112"/>
        <v>3245.0225999999993</v>
      </c>
      <c r="O414" s="73">
        <f t="shared" si="113"/>
        <v>0</v>
      </c>
      <c r="P414" s="74">
        <f t="shared" si="114"/>
        <v>0.70000000000000007</v>
      </c>
    </row>
    <row r="415" spans="1:16" x14ac:dyDescent="0.25">
      <c r="A415" s="77" t="s">
        <v>780</v>
      </c>
      <c r="B415" s="77" t="s">
        <v>781</v>
      </c>
      <c r="C415" s="78"/>
      <c r="D415" s="79"/>
      <c r="E415" s="80"/>
      <c r="F415" s="140"/>
      <c r="G415" s="88">
        <f t="shared" si="123"/>
        <v>0</v>
      </c>
      <c r="H415" s="89">
        <f t="shared" si="124"/>
        <v>0</v>
      </c>
      <c r="I415" s="90"/>
      <c r="J415" s="91">
        <f>SUM(J416:J417)</f>
        <v>4124.6260000000002</v>
      </c>
      <c r="K415" s="91">
        <f>SUM(K416:K417)</f>
        <v>4124.6260000000002</v>
      </c>
      <c r="L415" s="91">
        <f>SUM(L416:L417)</f>
        <v>0</v>
      </c>
      <c r="M415" s="91">
        <f>SUM(M416:M417)</f>
        <v>4124.6260000000002</v>
      </c>
      <c r="N415" s="91">
        <f t="shared" si="112"/>
        <v>0</v>
      </c>
      <c r="O415" s="92">
        <f t="shared" si="113"/>
        <v>0</v>
      </c>
      <c r="P415" s="86">
        <f t="shared" si="114"/>
        <v>1</v>
      </c>
    </row>
    <row r="416" spans="1:16" ht="26.25" x14ac:dyDescent="0.25">
      <c r="A416" s="75" t="s">
        <v>782</v>
      </c>
      <c r="B416" s="75" t="s">
        <v>259</v>
      </c>
      <c r="C416" s="76" t="s">
        <v>45</v>
      </c>
      <c r="D416" s="45">
        <v>159.56</v>
      </c>
      <c r="E416" s="46">
        <v>159.56</v>
      </c>
      <c r="F416" s="138"/>
      <c r="G416" s="48">
        <f t="shared" si="123"/>
        <v>159.56</v>
      </c>
      <c r="H416" s="49">
        <f t="shared" si="124"/>
        <v>0</v>
      </c>
      <c r="I416" s="50">
        <v>4.9000000000000004</v>
      </c>
      <c r="J416" s="50">
        <f>I416*D416</f>
        <v>781.84400000000005</v>
      </c>
      <c r="K416" s="51">
        <f>E416*I416</f>
        <v>781.84400000000005</v>
      </c>
      <c r="L416" s="51">
        <f>F416*I416</f>
        <v>0</v>
      </c>
      <c r="M416" s="51">
        <f>I416*G416</f>
        <v>781.84400000000005</v>
      </c>
      <c r="N416" s="51">
        <f t="shared" si="112"/>
        <v>0</v>
      </c>
      <c r="O416" s="52">
        <f t="shared" si="113"/>
        <v>0</v>
      </c>
      <c r="P416" s="53">
        <f t="shared" si="114"/>
        <v>1</v>
      </c>
    </row>
    <row r="417" spans="1:16" ht="26.25" x14ac:dyDescent="0.25">
      <c r="A417" s="75" t="s">
        <v>783</v>
      </c>
      <c r="B417" s="75" t="s">
        <v>769</v>
      </c>
      <c r="C417" s="76" t="s">
        <v>45</v>
      </c>
      <c r="D417" s="45">
        <v>159.56</v>
      </c>
      <c r="E417" s="46">
        <v>159.56</v>
      </c>
      <c r="F417" s="138"/>
      <c r="G417" s="48">
        <f t="shared" si="123"/>
        <v>159.56</v>
      </c>
      <c r="H417" s="49">
        <f t="shared" si="124"/>
        <v>0</v>
      </c>
      <c r="I417" s="50">
        <v>20.95</v>
      </c>
      <c r="J417" s="50">
        <f>I417*D417</f>
        <v>3342.7820000000002</v>
      </c>
      <c r="K417" s="51">
        <f>E417*I417</f>
        <v>3342.7820000000002</v>
      </c>
      <c r="L417" s="51">
        <f>F417*I417</f>
        <v>0</v>
      </c>
      <c r="M417" s="51">
        <f>I417*G417</f>
        <v>3342.7820000000002</v>
      </c>
      <c r="N417" s="51">
        <f t="shared" si="112"/>
        <v>0</v>
      </c>
      <c r="O417" s="52">
        <f t="shared" si="113"/>
        <v>0</v>
      </c>
      <c r="P417" s="53">
        <f t="shared" si="114"/>
        <v>1</v>
      </c>
    </row>
    <row r="418" spans="1:16" x14ac:dyDescent="0.25">
      <c r="A418" s="77" t="s">
        <v>784</v>
      </c>
      <c r="B418" s="77" t="s">
        <v>785</v>
      </c>
      <c r="C418" s="78"/>
      <c r="D418" s="79"/>
      <c r="E418" s="80">
        <v>0</v>
      </c>
      <c r="F418" s="140"/>
      <c r="G418" s="88">
        <f t="shared" si="123"/>
        <v>0</v>
      </c>
      <c r="H418" s="89">
        <f t="shared" si="124"/>
        <v>0</v>
      </c>
      <c r="I418" s="90"/>
      <c r="J418" s="91">
        <f>J419</f>
        <v>2539.9945000000002</v>
      </c>
      <c r="K418" s="91">
        <f>K419</f>
        <v>2539.9945000000002</v>
      </c>
      <c r="L418" s="91">
        <f>L419</f>
        <v>0</v>
      </c>
      <c r="M418" s="91">
        <f>M419</f>
        <v>2539.9945000000002</v>
      </c>
      <c r="N418" s="91">
        <f t="shared" ref="N418:N481" si="125">J418-M418</f>
        <v>0</v>
      </c>
      <c r="O418" s="92">
        <f t="shared" si="113"/>
        <v>0</v>
      </c>
      <c r="P418" s="86">
        <f t="shared" si="114"/>
        <v>1</v>
      </c>
    </row>
    <row r="419" spans="1:16" x14ac:dyDescent="0.25">
      <c r="A419" s="75" t="s">
        <v>786</v>
      </c>
      <c r="B419" s="75" t="s">
        <v>787</v>
      </c>
      <c r="C419" s="76" t="s">
        <v>81</v>
      </c>
      <c r="D419" s="45">
        <v>27.35</v>
      </c>
      <c r="E419" s="46">
        <v>27.35</v>
      </c>
      <c r="F419" s="138"/>
      <c r="G419" s="48">
        <f t="shared" si="123"/>
        <v>27.35</v>
      </c>
      <c r="H419" s="49">
        <f t="shared" si="124"/>
        <v>0</v>
      </c>
      <c r="I419" s="50">
        <v>92.87</v>
      </c>
      <c r="J419" s="50">
        <f>I419*D419</f>
        <v>2539.9945000000002</v>
      </c>
      <c r="K419" s="51">
        <f>E419*I419</f>
        <v>2539.9945000000002</v>
      </c>
      <c r="L419" s="51">
        <f>F419*I419</f>
        <v>0</v>
      </c>
      <c r="M419" s="51">
        <f>I419*G419</f>
        <v>2539.9945000000002</v>
      </c>
      <c r="N419" s="51">
        <f t="shared" si="125"/>
        <v>0</v>
      </c>
      <c r="O419" s="52">
        <f t="shared" si="113"/>
        <v>0</v>
      </c>
      <c r="P419" s="53">
        <f t="shared" si="114"/>
        <v>1</v>
      </c>
    </row>
    <row r="420" spans="1:16" x14ac:dyDescent="0.25">
      <c r="A420" s="20" t="s">
        <v>788</v>
      </c>
      <c r="B420" s="20" t="s">
        <v>789</v>
      </c>
      <c r="C420" s="21"/>
      <c r="D420" s="41"/>
      <c r="E420" s="42"/>
      <c r="F420" s="139"/>
      <c r="G420" s="55">
        <f t="shared" si="123"/>
        <v>0</v>
      </c>
      <c r="H420" s="56">
        <f t="shared" si="124"/>
        <v>0</v>
      </c>
      <c r="I420" s="57"/>
      <c r="J420" s="58">
        <f>SUM(J421:J427)</f>
        <v>220270.59229999999</v>
      </c>
      <c r="K420" s="58">
        <f>SUM(K421:K427)</f>
        <v>28959.934000000005</v>
      </c>
      <c r="L420" s="58">
        <f>SUM(L421:L427)</f>
        <v>0</v>
      </c>
      <c r="M420" s="58">
        <f>SUM(M421:M427)</f>
        <v>28959.934000000005</v>
      </c>
      <c r="N420" s="58">
        <f t="shared" si="125"/>
        <v>191310.65829999998</v>
      </c>
      <c r="O420" s="59">
        <f t="shared" si="113"/>
        <v>0</v>
      </c>
      <c r="P420" s="29">
        <f t="shared" si="114"/>
        <v>0.13147435478158473</v>
      </c>
    </row>
    <row r="421" spans="1:16" ht="26.25" x14ac:dyDescent="0.25">
      <c r="A421" s="75" t="s">
        <v>790</v>
      </c>
      <c r="B421" s="75" t="s">
        <v>791</v>
      </c>
      <c r="C421" s="76" t="s">
        <v>45</v>
      </c>
      <c r="D421" s="45">
        <v>137.76</v>
      </c>
      <c r="E421" s="46">
        <v>137.76</v>
      </c>
      <c r="F421" s="138"/>
      <c r="G421" s="48">
        <f t="shared" si="123"/>
        <v>137.76</v>
      </c>
      <c r="H421" s="49">
        <f t="shared" si="124"/>
        <v>0</v>
      </c>
      <c r="I421" s="50">
        <v>20.23</v>
      </c>
      <c r="J421" s="50">
        <f t="shared" ref="J421:J427" si="126">I421*D421</f>
        <v>2786.8847999999998</v>
      </c>
      <c r="K421" s="51">
        <f t="shared" ref="K421:K427" si="127">E421*I421</f>
        <v>2786.8847999999998</v>
      </c>
      <c r="L421" s="51">
        <f t="shared" ref="L421:L427" si="128">F421*I421</f>
        <v>0</v>
      </c>
      <c r="M421" s="51">
        <f t="shared" ref="M421:M427" si="129">I421*G421</f>
        <v>2786.8847999999998</v>
      </c>
      <c r="N421" s="51">
        <f t="shared" si="125"/>
        <v>0</v>
      </c>
      <c r="O421" s="52">
        <f t="shared" si="113"/>
        <v>0</v>
      </c>
      <c r="P421" s="53">
        <f t="shared" si="114"/>
        <v>1</v>
      </c>
    </row>
    <row r="422" spans="1:16" s="30" customFormat="1" ht="51.75" x14ac:dyDescent="0.25">
      <c r="A422" s="110" t="s">
        <v>792</v>
      </c>
      <c r="B422" s="110" t="s">
        <v>793</v>
      </c>
      <c r="C422" s="111" t="s">
        <v>45</v>
      </c>
      <c r="D422" s="112">
        <v>137.76</v>
      </c>
      <c r="E422" s="113">
        <v>137.76</v>
      </c>
      <c r="F422" s="113"/>
      <c r="G422" s="115">
        <f t="shared" si="123"/>
        <v>137.76</v>
      </c>
      <c r="H422" s="116">
        <f t="shared" si="124"/>
        <v>0</v>
      </c>
      <c r="I422" s="117">
        <v>55.36</v>
      </c>
      <c r="J422" s="117">
        <f t="shared" si="126"/>
        <v>7626.3935999999994</v>
      </c>
      <c r="K422" s="118">
        <f t="shared" si="127"/>
        <v>7626.3935999999994</v>
      </c>
      <c r="L422" s="118">
        <f t="shared" si="128"/>
        <v>0</v>
      </c>
      <c r="M422" s="118">
        <f t="shared" si="129"/>
        <v>7626.3935999999994</v>
      </c>
      <c r="N422" s="118">
        <f t="shared" si="125"/>
        <v>0</v>
      </c>
      <c r="O422" s="119">
        <f t="shared" si="113"/>
        <v>0</v>
      </c>
      <c r="P422" s="120">
        <f t="shared" si="114"/>
        <v>1</v>
      </c>
    </row>
    <row r="423" spans="1:16" ht="51.75" x14ac:dyDescent="0.25">
      <c r="A423" s="64" t="s">
        <v>794</v>
      </c>
      <c r="B423" s="64" t="s">
        <v>795</v>
      </c>
      <c r="C423" s="65" t="s">
        <v>45</v>
      </c>
      <c r="D423" s="66">
        <v>950.99</v>
      </c>
      <c r="E423" s="66"/>
      <c r="F423" s="66"/>
      <c r="G423" s="66">
        <f t="shared" si="123"/>
        <v>0</v>
      </c>
      <c r="H423" s="66">
        <f t="shared" si="124"/>
        <v>950.99</v>
      </c>
      <c r="I423" s="71">
        <v>201.17</v>
      </c>
      <c r="J423" s="71">
        <f t="shared" si="126"/>
        <v>191310.65829999998</v>
      </c>
      <c r="K423" s="72">
        <f t="shared" si="127"/>
        <v>0</v>
      </c>
      <c r="L423" s="72">
        <f t="shared" si="128"/>
        <v>0</v>
      </c>
      <c r="M423" s="72">
        <f t="shared" si="129"/>
        <v>0</v>
      </c>
      <c r="N423" s="72">
        <f t="shared" si="125"/>
        <v>191310.65829999998</v>
      </c>
      <c r="O423" s="73">
        <f t="shared" si="113"/>
        <v>0</v>
      </c>
      <c r="P423" s="74">
        <f t="shared" si="114"/>
        <v>0</v>
      </c>
    </row>
    <row r="424" spans="1:16" ht="39" x14ac:dyDescent="0.25">
      <c r="A424" s="64" t="s">
        <v>796</v>
      </c>
      <c r="B424" s="64" t="s">
        <v>797</v>
      </c>
      <c r="C424" s="65" t="s">
        <v>45</v>
      </c>
      <c r="D424" s="66">
        <v>273.97000000000003</v>
      </c>
      <c r="E424" s="67">
        <v>273.97000000000003</v>
      </c>
      <c r="F424" s="67"/>
      <c r="G424" s="69">
        <f t="shared" si="123"/>
        <v>273.97000000000003</v>
      </c>
      <c r="H424" s="70">
        <f t="shared" si="124"/>
        <v>0</v>
      </c>
      <c r="I424" s="71">
        <v>42.75</v>
      </c>
      <c r="J424" s="71">
        <f t="shared" si="126"/>
        <v>11712.217500000001</v>
      </c>
      <c r="K424" s="72">
        <f t="shared" si="127"/>
        <v>11712.217500000001</v>
      </c>
      <c r="L424" s="72">
        <f t="shared" si="128"/>
        <v>0</v>
      </c>
      <c r="M424" s="72">
        <f t="shared" si="129"/>
        <v>11712.217500000001</v>
      </c>
      <c r="N424" s="72">
        <f t="shared" si="125"/>
        <v>0</v>
      </c>
      <c r="O424" s="73">
        <f t="shared" si="113"/>
        <v>0</v>
      </c>
      <c r="P424" s="74">
        <f t="shared" si="114"/>
        <v>1</v>
      </c>
    </row>
    <row r="425" spans="1:16" ht="26.25" x14ac:dyDescent="0.25">
      <c r="A425" s="64" t="s">
        <v>798</v>
      </c>
      <c r="B425" s="64" t="s">
        <v>791</v>
      </c>
      <c r="C425" s="65" t="s">
        <v>45</v>
      </c>
      <c r="D425" s="66">
        <v>273.97000000000003</v>
      </c>
      <c r="E425" s="67">
        <v>273.97000000000003</v>
      </c>
      <c r="F425" s="142"/>
      <c r="G425" s="69">
        <f t="shared" si="123"/>
        <v>273.97000000000003</v>
      </c>
      <c r="H425" s="70">
        <f t="shared" si="124"/>
        <v>0</v>
      </c>
      <c r="I425" s="71">
        <v>20.23</v>
      </c>
      <c r="J425" s="71">
        <f t="shared" si="126"/>
        <v>5542.4131000000007</v>
      </c>
      <c r="K425" s="72">
        <f t="shared" si="127"/>
        <v>5542.4131000000007</v>
      </c>
      <c r="L425" s="72">
        <f t="shared" si="128"/>
        <v>0</v>
      </c>
      <c r="M425" s="72">
        <f t="shared" si="129"/>
        <v>5542.4131000000007</v>
      </c>
      <c r="N425" s="72">
        <f t="shared" si="125"/>
        <v>0</v>
      </c>
      <c r="O425" s="73">
        <f t="shared" si="113"/>
        <v>0</v>
      </c>
      <c r="P425" s="74">
        <f t="shared" si="114"/>
        <v>1</v>
      </c>
    </row>
    <row r="426" spans="1:16" x14ac:dyDescent="0.25">
      <c r="A426" s="64" t="s">
        <v>799</v>
      </c>
      <c r="B426" s="64" t="s">
        <v>800</v>
      </c>
      <c r="C426" s="65" t="s">
        <v>81</v>
      </c>
      <c r="D426" s="66">
        <v>6.3</v>
      </c>
      <c r="E426" s="67">
        <v>6.3</v>
      </c>
      <c r="F426" s="67"/>
      <c r="G426" s="69">
        <f t="shared" si="123"/>
        <v>6.3</v>
      </c>
      <c r="H426" s="70">
        <f t="shared" si="124"/>
        <v>0</v>
      </c>
      <c r="I426" s="71">
        <v>68.069999999999993</v>
      </c>
      <c r="J426" s="71">
        <f t="shared" si="126"/>
        <v>428.84099999999995</v>
      </c>
      <c r="K426" s="72">
        <f t="shared" si="127"/>
        <v>428.84099999999995</v>
      </c>
      <c r="L426" s="72">
        <f t="shared" si="128"/>
        <v>0</v>
      </c>
      <c r="M426" s="72">
        <f t="shared" si="129"/>
        <v>428.84099999999995</v>
      </c>
      <c r="N426" s="72">
        <f t="shared" si="125"/>
        <v>0</v>
      </c>
      <c r="O426" s="73">
        <f t="shared" si="113"/>
        <v>0</v>
      </c>
      <c r="P426" s="74">
        <f t="shared" si="114"/>
        <v>1</v>
      </c>
    </row>
    <row r="427" spans="1:16" x14ac:dyDescent="0.25">
      <c r="A427" s="64" t="s">
        <v>801</v>
      </c>
      <c r="B427" s="64" t="s">
        <v>802</v>
      </c>
      <c r="C427" s="65" t="s">
        <v>81</v>
      </c>
      <c r="D427" s="66">
        <v>9.8000000000000007</v>
      </c>
      <c r="E427" s="67">
        <v>9.8000000000000007</v>
      </c>
      <c r="F427" s="67"/>
      <c r="G427" s="69">
        <f t="shared" si="123"/>
        <v>9.8000000000000007</v>
      </c>
      <c r="H427" s="70">
        <f t="shared" si="124"/>
        <v>0</v>
      </c>
      <c r="I427" s="71">
        <v>88.08</v>
      </c>
      <c r="J427" s="71">
        <f t="shared" si="126"/>
        <v>863.18400000000008</v>
      </c>
      <c r="K427" s="72">
        <f t="shared" si="127"/>
        <v>863.18400000000008</v>
      </c>
      <c r="L427" s="72">
        <f t="shared" si="128"/>
        <v>0</v>
      </c>
      <c r="M427" s="72">
        <f t="shared" si="129"/>
        <v>863.18400000000008</v>
      </c>
      <c r="N427" s="72">
        <f t="shared" si="125"/>
        <v>0</v>
      </c>
      <c r="O427" s="73">
        <f t="shared" si="113"/>
        <v>0</v>
      </c>
      <c r="P427" s="74">
        <f t="shared" si="114"/>
        <v>1</v>
      </c>
    </row>
    <row r="428" spans="1:16" x14ac:dyDescent="0.25">
      <c r="A428" s="20" t="s">
        <v>803</v>
      </c>
      <c r="B428" s="20" t="s">
        <v>804</v>
      </c>
      <c r="C428" s="21"/>
      <c r="D428" s="41"/>
      <c r="E428" s="42"/>
      <c r="F428" s="139"/>
      <c r="G428" s="55">
        <f t="shared" si="123"/>
        <v>0</v>
      </c>
      <c r="H428" s="56">
        <f t="shared" si="124"/>
        <v>0</v>
      </c>
      <c r="I428" s="57"/>
      <c r="J428" s="58">
        <f>SUM(J429+J433+J438+J441+J443+J446)</f>
        <v>130789.644</v>
      </c>
      <c r="K428" s="58">
        <f>SUM(K429+K433+K438+K441+K443+K446)</f>
        <v>130789.644</v>
      </c>
      <c r="L428" s="58">
        <f>SUM(L429+L433+L438+L441+L443+L446)</f>
        <v>0</v>
      </c>
      <c r="M428" s="58">
        <f>SUM(M429+M433+M438+M441+M443+M446)</f>
        <v>130789.644</v>
      </c>
      <c r="N428" s="58">
        <f t="shared" si="125"/>
        <v>0</v>
      </c>
      <c r="O428" s="59">
        <f t="shared" si="113"/>
        <v>0</v>
      </c>
      <c r="P428" s="29">
        <f t="shared" si="114"/>
        <v>1</v>
      </c>
    </row>
    <row r="429" spans="1:16" x14ac:dyDescent="0.25">
      <c r="A429" s="77" t="s">
        <v>805</v>
      </c>
      <c r="B429" s="77" t="s">
        <v>806</v>
      </c>
      <c r="C429" s="78"/>
      <c r="D429" s="79"/>
      <c r="E429" s="80"/>
      <c r="F429" s="140"/>
      <c r="G429" s="88">
        <f t="shared" si="123"/>
        <v>0</v>
      </c>
      <c r="H429" s="89">
        <f t="shared" si="124"/>
        <v>0</v>
      </c>
      <c r="I429" s="90"/>
      <c r="J429" s="91">
        <f>SUM(J430:J432)</f>
        <v>18898.038799999998</v>
      </c>
      <c r="K429" s="91">
        <f>SUM(K430:K432)</f>
        <v>18898.038799999998</v>
      </c>
      <c r="L429" s="91">
        <f>SUM(L430:L432)</f>
        <v>0</v>
      </c>
      <c r="M429" s="91">
        <f>SUM(M430:M432)</f>
        <v>18898.038799999998</v>
      </c>
      <c r="N429" s="91">
        <f t="shared" si="125"/>
        <v>0</v>
      </c>
      <c r="O429" s="92">
        <f t="shared" si="113"/>
        <v>0</v>
      </c>
      <c r="P429" s="86">
        <f t="shared" si="114"/>
        <v>1</v>
      </c>
    </row>
    <row r="430" spans="1:16" ht="51.75" x14ac:dyDescent="0.25">
      <c r="A430" s="43" t="s">
        <v>807</v>
      </c>
      <c r="B430" s="43" t="s">
        <v>808</v>
      </c>
      <c r="C430" s="44" t="s">
        <v>45</v>
      </c>
      <c r="D430" s="45">
        <v>32.799999999999997</v>
      </c>
      <c r="E430" s="46">
        <v>32.799999999999997</v>
      </c>
      <c r="F430" s="138"/>
      <c r="G430" s="48">
        <f t="shared" si="123"/>
        <v>32.799999999999997</v>
      </c>
      <c r="H430" s="49">
        <f t="shared" si="124"/>
        <v>0</v>
      </c>
      <c r="I430" s="50">
        <v>453.39</v>
      </c>
      <c r="J430" s="50">
        <f>I430*D430</f>
        <v>14871.191999999999</v>
      </c>
      <c r="K430" s="51">
        <f>E430*I430</f>
        <v>14871.191999999999</v>
      </c>
      <c r="L430" s="51">
        <f>F430*I430</f>
        <v>0</v>
      </c>
      <c r="M430" s="51">
        <f>I430*G430</f>
        <v>14871.191999999999</v>
      </c>
      <c r="N430" s="51">
        <f t="shared" si="125"/>
        <v>0</v>
      </c>
      <c r="O430" s="52">
        <f t="shared" si="113"/>
        <v>0</v>
      </c>
      <c r="P430" s="53">
        <f t="shared" si="114"/>
        <v>1</v>
      </c>
    </row>
    <row r="431" spans="1:16" x14ac:dyDescent="0.25">
      <c r="A431" s="43" t="s">
        <v>809</v>
      </c>
      <c r="B431" s="43" t="s">
        <v>810</v>
      </c>
      <c r="C431" s="44" t="s">
        <v>45</v>
      </c>
      <c r="D431" s="45">
        <v>17.12</v>
      </c>
      <c r="E431" s="46">
        <v>17.12</v>
      </c>
      <c r="F431" s="45"/>
      <c r="G431" s="48">
        <f t="shared" si="123"/>
        <v>17.12</v>
      </c>
      <c r="H431" s="49">
        <f t="shared" si="124"/>
        <v>0</v>
      </c>
      <c r="I431" s="50">
        <v>222.64</v>
      </c>
      <c r="J431" s="50">
        <f>I431*D431</f>
        <v>3811.5967999999998</v>
      </c>
      <c r="K431" s="51">
        <f>E431*I431</f>
        <v>3811.5967999999998</v>
      </c>
      <c r="L431" s="51">
        <f>F431*I431</f>
        <v>0</v>
      </c>
      <c r="M431" s="51">
        <f>I431*G431</f>
        <v>3811.5967999999998</v>
      </c>
      <c r="N431" s="51">
        <f t="shared" si="125"/>
        <v>0</v>
      </c>
      <c r="O431" s="52">
        <f t="shared" si="113"/>
        <v>0</v>
      </c>
      <c r="P431" s="53">
        <f t="shared" si="114"/>
        <v>1</v>
      </c>
    </row>
    <row r="432" spans="1:16" x14ac:dyDescent="0.25">
      <c r="A432" s="43" t="s">
        <v>811</v>
      </c>
      <c r="B432" s="43" t="s">
        <v>812</v>
      </c>
      <c r="C432" s="44" t="s">
        <v>28</v>
      </c>
      <c r="D432" s="45">
        <v>7</v>
      </c>
      <c r="E432" s="46">
        <v>7</v>
      </c>
      <c r="F432" s="138"/>
      <c r="G432" s="48">
        <f t="shared" si="123"/>
        <v>7</v>
      </c>
      <c r="H432" s="49">
        <f t="shared" si="124"/>
        <v>0</v>
      </c>
      <c r="I432" s="50">
        <v>30.75</v>
      </c>
      <c r="J432" s="50">
        <f>I432*D432</f>
        <v>215.25</v>
      </c>
      <c r="K432" s="51">
        <f>E432*I432</f>
        <v>215.25</v>
      </c>
      <c r="L432" s="51">
        <f>F432*I432</f>
        <v>0</v>
      </c>
      <c r="M432" s="51">
        <f>I432*G432</f>
        <v>215.25</v>
      </c>
      <c r="N432" s="51">
        <f t="shared" si="125"/>
        <v>0</v>
      </c>
      <c r="O432" s="52">
        <f t="shared" si="113"/>
        <v>0</v>
      </c>
      <c r="P432" s="53">
        <f t="shared" si="114"/>
        <v>1</v>
      </c>
    </row>
    <row r="433" spans="1:16" x14ac:dyDescent="0.25">
      <c r="A433" s="77" t="s">
        <v>813</v>
      </c>
      <c r="B433" s="77" t="s">
        <v>814</v>
      </c>
      <c r="C433" s="78"/>
      <c r="D433" s="79"/>
      <c r="E433" s="80">
        <v>0</v>
      </c>
      <c r="F433" s="140"/>
      <c r="G433" s="88">
        <f t="shared" si="123"/>
        <v>0</v>
      </c>
      <c r="H433" s="89">
        <f t="shared" si="124"/>
        <v>0</v>
      </c>
      <c r="I433" s="90"/>
      <c r="J433" s="91">
        <f>SUM(J434:J437)</f>
        <v>15771.048000000001</v>
      </c>
      <c r="K433" s="91">
        <f>SUM(K434:K437)</f>
        <v>15771.048000000001</v>
      </c>
      <c r="L433" s="91">
        <f>SUM(L434:L437)</f>
        <v>0</v>
      </c>
      <c r="M433" s="91">
        <f>SUM(M434:M437)</f>
        <v>15771.048000000001</v>
      </c>
      <c r="N433" s="91">
        <f t="shared" si="125"/>
        <v>0</v>
      </c>
      <c r="O433" s="92">
        <f t="shared" si="113"/>
        <v>0</v>
      </c>
      <c r="P433" s="86">
        <f t="shared" si="114"/>
        <v>1</v>
      </c>
    </row>
    <row r="434" spans="1:16" ht="26.25" x14ac:dyDescent="0.25">
      <c r="A434" s="64" t="s">
        <v>815</v>
      </c>
      <c r="B434" s="64" t="s">
        <v>816</v>
      </c>
      <c r="C434" s="65" t="s">
        <v>28</v>
      </c>
      <c r="D434" s="66">
        <v>2</v>
      </c>
      <c r="E434" s="67">
        <v>2</v>
      </c>
      <c r="F434" s="67"/>
      <c r="G434" s="69">
        <f t="shared" si="123"/>
        <v>2</v>
      </c>
      <c r="H434" s="70">
        <f t="shared" si="124"/>
        <v>0</v>
      </c>
      <c r="I434" s="71">
        <v>882.41</v>
      </c>
      <c r="J434" s="71">
        <f>I434*D434</f>
        <v>1764.82</v>
      </c>
      <c r="K434" s="72">
        <f>E434*I434</f>
        <v>1764.82</v>
      </c>
      <c r="L434" s="72">
        <f>F434*I434</f>
        <v>0</v>
      </c>
      <c r="M434" s="72">
        <f>I434*G434</f>
        <v>1764.82</v>
      </c>
      <c r="N434" s="72">
        <f t="shared" si="125"/>
        <v>0</v>
      </c>
      <c r="O434" s="73">
        <f t="shared" si="113"/>
        <v>0</v>
      </c>
      <c r="P434" s="74">
        <f t="shared" si="114"/>
        <v>1</v>
      </c>
    </row>
    <row r="435" spans="1:16" ht="39" x14ac:dyDescent="0.25">
      <c r="A435" s="64" t="s">
        <v>817</v>
      </c>
      <c r="B435" s="64" t="s">
        <v>818</v>
      </c>
      <c r="C435" s="65" t="s">
        <v>28</v>
      </c>
      <c r="D435" s="66">
        <v>6</v>
      </c>
      <c r="E435" s="67">
        <v>6</v>
      </c>
      <c r="F435" s="67"/>
      <c r="G435" s="69">
        <f t="shared" si="123"/>
        <v>6</v>
      </c>
      <c r="H435" s="70">
        <f t="shared" si="124"/>
        <v>0</v>
      </c>
      <c r="I435" s="71">
        <v>1291.1300000000001</v>
      </c>
      <c r="J435" s="71">
        <f>I435*D435</f>
        <v>7746.7800000000007</v>
      </c>
      <c r="K435" s="72">
        <f>E435*I435</f>
        <v>7746.7800000000007</v>
      </c>
      <c r="L435" s="72">
        <f>F435*I435</f>
        <v>0</v>
      </c>
      <c r="M435" s="72">
        <f>I435*G435</f>
        <v>7746.7800000000007</v>
      </c>
      <c r="N435" s="72">
        <f t="shared" si="125"/>
        <v>0</v>
      </c>
      <c r="O435" s="73">
        <f t="shared" si="113"/>
        <v>0</v>
      </c>
      <c r="P435" s="74">
        <f t="shared" si="114"/>
        <v>1</v>
      </c>
    </row>
    <row r="436" spans="1:16" ht="26.25" x14ac:dyDescent="0.25">
      <c r="A436" s="64" t="s">
        <v>819</v>
      </c>
      <c r="B436" s="64" t="s">
        <v>820</v>
      </c>
      <c r="C436" s="65" t="s">
        <v>28</v>
      </c>
      <c r="D436" s="66">
        <v>1</v>
      </c>
      <c r="E436" s="67">
        <v>1</v>
      </c>
      <c r="F436" s="67"/>
      <c r="G436" s="69">
        <f t="shared" si="123"/>
        <v>1</v>
      </c>
      <c r="H436" s="70">
        <f t="shared" si="124"/>
        <v>0</v>
      </c>
      <c r="I436" s="71">
        <v>777.26</v>
      </c>
      <c r="J436" s="71">
        <f>I436*D436</f>
        <v>777.26</v>
      </c>
      <c r="K436" s="72">
        <f>E436*I436</f>
        <v>777.26</v>
      </c>
      <c r="L436" s="72">
        <f>F436*I436</f>
        <v>0</v>
      </c>
      <c r="M436" s="72">
        <f>I436*G436</f>
        <v>777.26</v>
      </c>
      <c r="N436" s="72">
        <f t="shared" si="125"/>
        <v>0</v>
      </c>
      <c r="O436" s="73">
        <f t="shared" si="113"/>
        <v>0</v>
      </c>
      <c r="P436" s="74">
        <f t="shared" si="114"/>
        <v>1</v>
      </c>
    </row>
    <row r="437" spans="1:16" ht="39" x14ac:dyDescent="0.25">
      <c r="A437" s="64" t="s">
        <v>821</v>
      </c>
      <c r="B437" s="64" t="s">
        <v>822</v>
      </c>
      <c r="C437" s="65" t="s">
        <v>45</v>
      </c>
      <c r="D437" s="66">
        <v>16.559999999999999</v>
      </c>
      <c r="E437" s="67">
        <v>16.559999999999999</v>
      </c>
      <c r="F437" s="66"/>
      <c r="G437" s="69">
        <f t="shared" si="123"/>
        <v>16.559999999999999</v>
      </c>
      <c r="H437" s="70">
        <f t="shared" si="124"/>
        <v>0</v>
      </c>
      <c r="I437" s="71">
        <v>331.05</v>
      </c>
      <c r="J437" s="71">
        <f>I437*D437</f>
        <v>5482.1880000000001</v>
      </c>
      <c r="K437" s="72">
        <f>E437*I437</f>
        <v>5482.1880000000001</v>
      </c>
      <c r="L437" s="72">
        <f>F437*I437</f>
        <v>0</v>
      </c>
      <c r="M437" s="72">
        <f>I437*G437</f>
        <v>5482.1880000000001</v>
      </c>
      <c r="N437" s="72">
        <f t="shared" si="125"/>
        <v>0</v>
      </c>
      <c r="O437" s="73">
        <f t="shared" si="113"/>
        <v>0</v>
      </c>
      <c r="P437" s="74">
        <f t="shared" si="114"/>
        <v>1</v>
      </c>
    </row>
    <row r="438" spans="1:16" x14ac:dyDescent="0.25">
      <c r="A438" s="77" t="s">
        <v>823</v>
      </c>
      <c r="B438" s="77" t="s">
        <v>824</v>
      </c>
      <c r="C438" s="78"/>
      <c r="D438" s="79"/>
      <c r="E438" s="80">
        <v>0</v>
      </c>
      <c r="F438" s="140"/>
      <c r="G438" s="88">
        <f t="shared" si="123"/>
        <v>0</v>
      </c>
      <c r="H438" s="89">
        <f t="shared" si="124"/>
        <v>0</v>
      </c>
      <c r="I438" s="90"/>
      <c r="J438" s="91">
        <f>SUM(J439:J440)</f>
        <v>6791.5219999999999</v>
      </c>
      <c r="K438" s="91">
        <f>SUM(K439:K440)</f>
        <v>6791.5219999999999</v>
      </c>
      <c r="L438" s="91">
        <f>SUM(L439:L440)</f>
        <v>0</v>
      </c>
      <c r="M438" s="91">
        <f>SUM(M439:M440)</f>
        <v>6791.5219999999999</v>
      </c>
      <c r="N438" s="91">
        <f t="shared" si="125"/>
        <v>0</v>
      </c>
      <c r="O438" s="92">
        <f t="shared" si="113"/>
        <v>0</v>
      </c>
      <c r="P438" s="86">
        <f t="shared" si="114"/>
        <v>1</v>
      </c>
    </row>
    <row r="439" spans="1:16" ht="26.25" x14ac:dyDescent="0.25">
      <c r="A439" s="64" t="s">
        <v>825</v>
      </c>
      <c r="B439" s="64" t="s">
        <v>826</v>
      </c>
      <c r="C439" s="65" t="s">
        <v>45</v>
      </c>
      <c r="D439" s="66">
        <v>13.4</v>
      </c>
      <c r="E439" s="67">
        <v>13.4</v>
      </c>
      <c r="F439" s="66"/>
      <c r="G439" s="69">
        <f t="shared" si="123"/>
        <v>13.4</v>
      </c>
      <c r="H439" s="70">
        <f t="shared" si="124"/>
        <v>0</v>
      </c>
      <c r="I439" s="71">
        <v>315.56</v>
      </c>
      <c r="J439" s="71">
        <f>I439*D439</f>
        <v>4228.5039999999999</v>
      </c>
      <c r="K439" s="72">
        <f>E439*I439</f>
        <v>4228.5039999999999</v>
      </c>
      <c r="L439" s="72">
        <f>F439*I439</f>
        <v>0</v>
      </c>
      <c r="M439" s="72">
        <f>I439*G439</f>
        <v>4228.5039999999999</v>
      </c>
      <c r="N439" s="72">
        <f t="shared" si="125"/>
        <v>0</v>
      </c>
      <c r="O439" s="73">
        <f t="shared" si="113"/>
        <v>0</v>
      </c>
      <c r="P439" s="74">
        <f t="shared" si="114"/>
        <v>1</v>
      </c>
    </row>
    <row r="440" spans="1:16" x14ac:dyDescent="0.25">
      <c r="A440" s="64" t="s">
        <v>827</v>
      </c>
      <c r="B440" s="64" t="s">
        <v>828</v>
      </c>
      <c r="C440" s="65" t="s">
        <v>45</v>
      </c>
      <c r="D440" s="66">
        <v>13.4</v>
      </c>
      <c r="E440" s="67">
        <v>13.4</v>
      </c>
      <c r="F440" s="66"/>
      <c r="G440" s="69">
        <f t="shared" si="123"/>
        <v>13.4</v>
      </c>
      <c r="H440" s="70">
        <f t="shared" si="124"/>
        <v>0</v>
      </c>
      <c r="I440" s="71">
        <v>191.27</v>
      </c>
      <c r="J440" s="71">
        <f>I440*D440</f>
        <v>2563.018</v>
      </c>
      <c r="K440" s="72">
        <f>E440*I440</f>
        <v>2563.018</v>
      </c>
      <c r="L440" s="72">
        <f>F440*I440</f>
        <v>0</v>
      </c>
      <c r="M440" s="72">
        <f>I440*G440</f>
        <v>2563.018</v>
      </c>
      <c r="N440" s="72">
        <f t="shared" si="125"/>
        <v>0</v>
      </c>
      <c r="O440" s="73">
        <f t="shared" si="113"/>
        <v>0</v>
      </c>
      <c r="P440" s="74">
        <f t="shared" si="114"/>
        <v>1</v>
      </c>
    </row>
    <row r="441" spans="1:16" x14ac:dyDescent="0.25">
      <c r="A441" s="77" t="s">
        <v>829</v>
      </c>
      <c r="B441" s="77" t="s">
        <v>830</v>
      </c>
      <c r="C441" s="78"/>
      <c r="D441" s="79"/>
      <c r="E441" s="80">
        <v>0</v>
      </c>
      <c r="F441" s="140"/>
      <c r="G441" s="88">
        <f t="shared" si="123"/>
        <v>0</v>
      </c>
      <c r="H441" s="89">
        <f t="shared" si="124"/>
        <v>0</v>
      </c>
      <c r="I441" s="90"/>
      <c r="J441" s="91">
        <f>J442</f>
        <v>2554.42</v>
      </c>
      <c r="K441" s="91">
        <f>K442</f>
        <v>2554.42</v>
      </c>
      <c r="L441" s="91">
        <f>L442</f>
        <v>0</v>
      </c>
      <c r="M441" s="91">
        <f>M442</f>
        <v>2554.42</v>
      </c>
      <c r="N441" s="91">
        <f t="shared" si="125"/>
        <v>0</v>
      </c>
      <c r="O441" s="92">
        <f t="shared" si="113"/>
        <v>0</v>
      </c>
      <c r="P441" s="86">
        <f t="shared" si="114"/>
        <v>1</v>
      </c>
    </row>
    <row r="442" spans="1:16" ht="39" x14ac:dyDescent="0.25">
      <c r="A442" s="64" t="s">
        <v>831</v>
      </c>
      <c r="B442" s="64" t="s">
        <v>263</v>
      </c>
      <c r="C442" s="65" t="s">
        <v>81</v>
      </c>
      <c r="D442" s="66">
        <v>17</v>
      </c>
      <c r="E442" s="67">
        <v>17</v>
      </c>
      <c r="F442" s="66"/>
      <c r="G442" s="69">
        <f t="shared" si="123"/>
        <v>17</v>
      </c>
      <c r="H442" s="70">
        <f t="shared" si="124"/>
        <v>0</v>
      </c>
      <c r="I442" s="71">
        <v>150.26</v>
      </c>
      <c r="J442" s="71">
        <f>I442*D442</f>
        <v>2554.42</v>
      </c>
      <c r="K442" s="72">
        <f>E442*I442</f>
        <v>2554.42</v>
      </c>
      <c r="L442" s="72">
        <f>F442*I442</f>
        <v>0</v>
      </c>
      <c r="M442" s="72">
        <f>I442*G442</f>
        <v>2554.42</v>
      </c>
      <c r="N442" s="72">
        <f t="shared" si="125"/>
        <v>0</v>
      </c>
      <c r="O442" s="73">
        <f t="shared" si="113"/>
        <v>0</v>
      </c>
      <c r="P442" s="74">
        <f t="shared" si="114"/>
        <v>1</v>
      </c>
    </row>
    <row r="443" spans="1:16" x14ac:dyDescent="0.25">
      <c r="A443" s="77" t="s">
        <v>832</v>
      </c>
      <c r="B443" s="77" t="s">
        <v>833</v>
      </c>
      <c r="C443" s="78"/>
      <c r="D443" s="79"/>
      <c r="E443" s="80">
        <v>0</v>
      </c>
      <c r="F443" s="140"/>
      <c r="G443" s="88">
        <f t="shared" si="123"/>
        <v>0</v>
      </c>
      <c r="H443" s="89">
        <f t="shared" si="124"/>
        <v>0</v>
      </c>
      <c r="I443" s="90"/>
      <c r="J443" s="91">
        <f>SUM(J444:J445)</f>
        <v>75137.782000000007</v>
      </c>
      <c r="K443" s="91">
        <f>SUM(K444:K445)</f>
        <v>75137.782000000007</v>
      </c>
      <c r="L443" s="91">
        <f>SUM(L444:L445)</f>
        <v>0</v>
      </c>
      <c r="M443" s="91">
        <f>SUM(M444:M445)</f>
        <v>75137.782000000007</v>
      </c>
      <c r="N443" s="91">
        <f t="shared" si="125"/>
        <v>0</v>
      </c>
      <c r="O443" s="92">
        <f t="shared" si="113"/>
        <v>0</v>
      </c>
      <c r="P443" s="86">
        <f t="shared" si="114"/>
        <v>1</v>
      </c>
    </row>
    <row r="444" spans="1:16" ht="39" x14ac:dyDescent="0.25">
      <c r="A444" s="64" t="s">
        <v>834</v>
      </c>
      <c r="B444" s="64" t="s">
        <v>835</v>
      </c>
      <c r="C444" s="65" t="s">
        <v>45</v>
      </c>
      <c r="D444" s="66">
        <v>321.60000000000002</v>
      </c>
      <c r="E444" s="67">
        <v>321.60000000000002</v>
      </c>
      <c r="F444" s="66"/>
      <c r="G444" s="69">
        <f t="shared" si="123"/>
        <v>321.60000000000002</v>
      </c>
      <c r="H444" s="70">
        <f t="shared" si="124"/>
        <v>0</v>
      </c>
      <c r="I444" s="71">
        <v>227.98</v>
      </c>
      <c r="J444" s="71">
        <f>I444*D444</f>
        <v>73318.368000000002</v>
      </c>
      <c r="K444" s="72">
        <f>E444*I444</f>
        <v>73318.368000000002</v>
      </c>
      <c r="L444" s="72">
        <f>F444*I444</f>
        <v>0</v>
      </c>
      <c r="M444" s="72">
        <f>I444*G444</f>
        <v>73318.368000000002</v>
      </c>
      <c r="N444" s="72">
        <f t="shared" si="125"/>
        <v>0</v>
      </c>
      <c r="O444" s="73">
        <f t="shared" ref="O444:O507" si="130">L444/J444</f>
        <v>0</v>
      </c>
      <c r="P444" s="74">
        <f t="shared" ref="P444:P507" si="131">M444/J444</f>
        <v>1</v>
      </c>
    </row>
    <row r="445" spans="1:16" ht="26.25" x14ac:dyDescent="0.25">
      <c r="A445" s="64" t="s">
        <v>836</v>
      </c>
      <c r="B445" s="64" t="s">
        <v>837</v>
      </c>
      <c r="C445" s="65" t="s">
        <v>45</v>
      </c>
      <c r="D445" s="66">
        <v>5.05</v>
      </c>
      <c r="E445" s="67">
        <v>5.05</v>
      </c>
      <c r="F445" s="66"/>
      <c r="G445" s="69">
        <f t="shared" si="123"/>
        <v>5.05</v>
      </c>
      <c r="H445" s="70">
        <f t="shared" si="124"/>
        <v>0</v>
      </c>
      <c r="I445" s="71">
        <v>360.28</v>
      </c>
      <c r="J445" s="71">
        <f>I445*D445</f>
        <v>1819.4139999999998</v>
      </c>
      <c r="K445" s="72">
        <f>E445*I445</f>
        <v>1819.4139999999998</v>
      </c>
      <c r="L445" s="72">
        <f>F445*I445</f>
        <v>0</v>
      </c>
      <c r="M445" s="72">
        <f>I445*G445</f>
        <v>1819.4139999999998</v>
      </c>
      <c r="N445" s="72">
        <f t="shared" si="125"/>
        <v>0</v>
      </c>
      <c r="O445" s="73">
        <f t="shared" si="130"/>
        <v>0</v>
      </c>
      <c r="P445" s="74">
        <f t="shared" si="131"/>
        <v>1</v>
      </c>
    </row>
    <row r="446" spans="1:16" x14ac:dyDescent="0.25">
      <c r="A446" s="77" t="s">
        <v>838</v>
      </c>
      <c r="B446" s="77" t="s">
        <v>781</v>
      </c>
      <c r="C446" s="78"/>
      <c r="D446" s="79"/>
      <c r="E446" s="80">
        <v>0</v>
      </c>
      <c r="F446" s="140"/>
      <c r="G446" s="88">
        <f t="shared" si="123"/>
        <v>0</v>
      </c>
      <c r="H446" s="89">
        <f t="shared" si="124"/>
        <v>0</v>
      </c>
      <c r="I446" s="90"/>
      <c r="J446" s="91">
        <f>SUM(J447:J449)</f>
        <v>11636.833199999999</v>
      </c>
      <c r="K446" s="91">
        <f>SUM(K447:K449)</f>
        <v>11636.833199999999</v>
      </c>
      <c r="L446" s="91">
        <f>SUM(L447:L449)</f>
        <v>0</v>
      </c>
      <c r="M446" s="91">
        <f>SUM(M447:M449)</f>
        <v>11636.833199999999</v>
      </c>
      <c r="N446" s="91">
        <f t="shared" si="125"/>
        <v>0</v>
      </c>
      <c r="O446" s="92">
        <f t="shared" si="130"/>
        <v>0</v>
      </c>
      <c r="P446" s="86">
        <f t="shared" si="131"/>
        <v>1</v>
      </c>
    </row>
    <row r="447" spans="1:16" ht="39" x14ac:dyDescent="0.25">
      <c r="A447" s="64" t="s">
        <v>839</v>
      </c>
      <c r="B447" s="64" t="s">
        <v>840</v>
      </c>
      <c r="C447" s="65" t="s">
        <v>81</v>
      </c>
      <c r="D447" s="66">
        <v>13.72</v>
      </c>
      <c r="E447" s="67">
        <v>13.72</v>
      </c>
      <c r="F447" s="66"/>
      <c r="G447" s="69">
        <f t="shared" si="123"/>
        <v>13.72</v>
      </c>
      <c r="H447" s="70">
        <f t="shared" si="124"/>
        <v>0</v>
      </c>
      <c r="I447" s="71">
        <v>303.20999999999998</v>
      </c>
      <c r="J447" s="71">
        <f>I447*D447</f>
        <v>4160.0411999999997</v>
      </c>
      <c r="K447" s="72">
        <f>E447*I447</f>
        <v>4160.0411999999997</v>
      </c>
      <c r="L447" s="72">
        <f>F447*I447</f>
        <v>0</v>
      </c>
      <c r="M447" s="72">
        <f>I447*G447</f>
        <v>4160.0411999999997</v>
      </c>
      <c r="N447" s="72">
        <f t="shared" si="125"/>
        <v>0</v>
      </c>
      <c r="O447" s="73">
        <f t="shared" si="130"/>
        <v>0</v>
      </c>
      <c r="P447" s="74">
        <f t="shared" si="131"/>
        <v>1</v>
      </c>
    </row>
    <row r="448" spans="1:16" ht="39" x14ac:dyDescent="0.25">
      <c r="A448" s="64" t="s">
        <v>841</v>
      </c>
      <c r="B448" s="64" t="s">
        <v>842</v>
      </c>
      <c r="C448" s="65" t="s">
        <v>81</v>
      </c>
      <c r="D448" s="66">
        <v>21.6</v>
      </c>
      <c r="E448" s="67">
        <v>21.6</v>
      </c>
      <c r="F448" s="66"/>
      <c r="G448" s="69">
        <f t="shared" si="123"/>
        <v>21.6</v>
      </c>
      <c r="H448" s="70">
        <f t="shared" si="124"/>
        <v>0</v>
      </c>
      <c r="I448" s="71">
        <v>219.67</v>
      </c>
      <c r="J448" s="71">
        <f>I448*D448</f>
        <v>4744.8720000000003</v>
      </c>
      <c r="K448" s="72">
        <f>E448*I448</f>
        <v>4744.8720000000003</v>
      </c>
      <c r="L448" s="72">
        <f>F448*I448</f>
        <v>0</v>
      </c>
      <c r="M448" s="72">
        <f>I448*G448</f>
        <v>4744.8720000000003</v>
      </c>
      <c r="N448" s="72">
        <f t="shared" si="125"/>
        <v>0</v>
      </c>
      <c r="O448" s="73">
        <f t="shared" si="130"/>
        <v>0</v>
      </c>
      <c r="P448" s="74">
        <f t="shared" si="131"/>
        <v>1</v>
      </c>
    </row>
    <row r="449" spans="1:16" ht="39" x14ac:dyDescent="0.25">
      <c r="A449" s="64" t="s">
        <v>843</v>
      </c>
      <c r="B449" s="64" t="s">
        <v>844</v>
      </c>
      <c r="C449" s="65" t="s">
        <v>28</v>
      </c>
      <c r="D449" s="66">
        <v>12</v>
      </c>
      <c r="E449" s="67">
        <v>12</v>
      </c>
      <c r="F449" s="66"/>
      <c r="G449" s="69">
        <f t="shared" si="123"/>
        <v>12</v>
      </c>
      <c r="H449" s="70">
        <f t="shared" si="124"/>
        <v>0</v>
      </c>
      <c r="I449" s="71">
        <v>227.66</v>
      </c>
      <c r="J449" s="71">
        <f>I449*D449</f>
        <v>2731.92</v>
      </c>
      <c r="K449" s="72">
        <f>E449*I449</f>
        <v>2731.92</v>
      </c>
      <c r="L449" s="72">
        <f>F449*I449</f>
        <v>0</v>
      </c>
      <c r="M449" s="72">
        <f>I449*G449</f>
        <v>2731.92</v>
      </c>
      <c r="N449" s="72">
        <f t="shared" si="125"/>
        <v>0</v>
      </c>
      <c r="O449" s="73">
        <f t="shared" si="130"/>
        <v>0</v>
      </c>
      <c r="P449" s="74">
        <f t="shared" si="131"/>
        <v>1</v>
      </c>
    </row>
    <row r="450" spans="1:16" x14ac:dyDescent="0.25">
      <c r="A450" s="20" t="s">
        <v>845</v>
      </c>
      <c r="B450" s="20" t="s">
        <v>846</v>
      </c>
      <c r="C450" s="21"/>
      <c r="D450" s="41"/>
      <c r="E450" s="42">
        <v>0</v>
      </c>
      <c r="F450" s="139"/>
      <c r="G450" s="55">
        <f t="shared" si="123"/>
        <v>0</v>
      </c>
      <c r="H450" s="56">
        <f t="shared" si="124"/>
        <v>0</v>
      </c>
      <c r="I450" s="57"/>
      <c r="J450" s="58">
        <f>SUM(J451+J454+J456+J458+J460+J462+J464+J466)</f>
        <v>76114.931999999986</v>
      </c>
      <c r="K450" s="58">
        <f>SUM(K451+K454+K456+K458+K460+K462+K464+K466)</f>
        <v>68732.419099999999</v>
      </c>
      <c r="L450" s="58">
        <f>SUM(L451+L454+L456+L458+L460+L462+L464+L466)</f>
        <v>6650.2488999999996</v>
      </c>
      <c r="M450" s="58">
        <f>SUM(M451+M454+M456+M458+M460+M462+M464+M466)</f>
        <v>75382.668000000005</v>
      </c>
      <c r="N450" s="58">
        <f t="shared" si="125"/>
        <v>732.26399999998102</v>
      </c>
      <c r="O450" s="59">
        <f t="shared" si="130"/>
        <v>8.7371146833580576E-2</v>
      </c>
      <c r="P450" s="29">
        <f t="shared" si="131"/>
        <v>0.99037949610202658</v>
      </c>
    </row>
    <row r="451" spans="1:16" x14ac:dyDescent="0.25">
      <c r="A451" s="77" t="s">
        <v>847</v>
      </c>
      <c r="B451" s="77" t="s">
        <v>848</v>
      </c>
      <c r="C451" s="78"/>
      <c r="D451" s="79"/>
      <c r="E451" s="80">
        <v>0</v>
      </c>
      <c r="F451" s="140"/>
      <c r="G451" s="88">
        <f t="shared" si="123"/>
        <v>0</v>
      </c>
      <c r="H451" s="89">
        <f t="shared" si="124"/>
        <v>0</v>
      </c>
      <c r="I451" s="90"/>
      <c r="J451" s="91">
        <f>SUM(J452:J453)</f>
        <v>34650.392399999997</v>
      </c>
      <c r="K451" s="91">
        <f>SUM(K452:K453)</f>
        <v>31185.622000000003</v>
      </c>
      <c r="L451" s="91">
        <f>SUM(L452:L453)</f>
        <v>3464.7703999999999</v>
      </c>
      <c r="M451" s="91">
        <f>SUM(M452:M453)</f>
        <v>34650.392400000004</v>
      </c>
      <c r="N451" s="91">
        <f t="shared" si="125"/>
        <v>0</v>
      </c>
      <c r="O451" s="92">
        <f t="shared" si="130"/>
        <v>9.9992241357705375E-2</v>
      </c>
      <c r="P451" s="86">
        <f t="shared" si="131"/>
        <v>1.0000000000000002</v>
      </c>
    </row>
    <row r="452" spans="1:16" ht="51.75" x14ac:dyDescent="0.25">
      <c r="A452" s="31" t="s">
        <v>849</v>
      </c>
      <c r="B452" s="31" t="s">
        <v>850</v>
      </c>
      <c r="C452" s="32" t="s">
        <v>45</v>
      </c>
      <c r="D452" s="33">
        <v>866.06</v>
      </c>
      <c r="E452" s="105">
        <v>779.46</v>
      </c>
      <c r="F452" s="33">
        <v>86.6</v>
      </c>
      <c r="G452" s="107">
        <f t="shared" si="123"/>
        <v>866.06000000000006</v>
      </c>
      <c r="H452" s="108">
        <f t="shared" si="124"/>
        <v>0</v>
      </c>
      <c r="I452" s="37">
        <v>38.22</v>
      </c>
      <c r="J452" s="37">
        <f>I452*D452</f>
        <v>33100.813199999997</v>
      </c>
      <c r="K452" s="38">
        <f>E452*I452</f>
        <v>29790.961200000002</v>
      </c>
      <c r="L452" s="38">
        <f>F452*I452</f>
        <v>3309.8519999999999</v>
      </c>
      <c r="M452" s="38">
        <f>I452*G452</f>
        <v>33100.813200000004</v>
      </c>
      <c r="N452" s="38">
        <f t="shared" si="125"/>
        <v>0</v>
      </c>
      <c r="O452" s="39">
        <f t="shared" si="130"/>
        <v>9.9993072073528394E-2</v>
      </c>
      <c r="P452" s="40">
        <f t="shared" si="131"/>
        <v>1.0000000000000002</v>
      </c>
    </row>
    <row r="453" spans="1:16" ht="39" x14ac:dyDescent="0.25">
      <c r="A453" s="31" t="s">
        <v>851</v>
      </c>
      <c r="B453" s="31" t="s">
        <v>852</v>
      </c>
      <c r="C453" s="32" t="s">
        <v>45</v>
      </c>
      <c r="D453" s="33">
        <v>39.21</v>
      </c>
      <c r="E453" s="105">
        <v>35.29</v>
      </c>
      <c r="F453" s="33">
        <v>3.92</v>
      </c>
      <c r="G453" s="107">
        <f t="shared" si="123"/>
        <v>39.21</v>
      </c>
      <c r="H453" s="108">
        <f t="shared" si="124"/>
        <v>0</v>
      </c>
      <c r="I453" s="37">
        <v>39.520000000000003</v>
      </c>
      <c r="J453" s="37">
        <f>I453*D453</f>
        <v>1549.5792000000001</v>
      </c>
      <c r="K453" s="38">
        <f>E453*I453</f>
        <v>1394.6608000000001</v>
      </c>
      <c r="L453" s="38">
        <f>F453*I453</f>
        <v>154.91840000000002</v>
      </c>
      <c r="M453" s="38">
        <f>I453*G453</f>
        <v>1549.5792000000001</v>
      </c>
      <c r="N453" s="38">
        <f t="shared" si="125"/>
        <v>0</v>
      </c>
      <c r="O453" s="39">
        <f t="shared" si="130"/>
        <v>9.9974496301963783E-2</v>
      </c>
      <c r="P453" s="40">
        <f t="shared" si="131"/>
        <v>1</v>
      </c>
    </row>
    <row r="454" spans="1:16" x14ac:dyDescent="0.25">
      <c r="A454" s="77" t="s">
        <v>853</v>
      </c>
      <c r="B454" s="77" t="s">
        <v>854</v>
      </c>
      <c r="C454" s="78"/>
      <c r="D454" s="79"/>
      <c r="E454" s="80">
        <v>0</v>
      </c>
      <c r="F454" s="140"/>
      <c r="G454" s="88">
        <f t="shared" si="123"/>
        <v>0</v>
      </c>
      <c r="H454" s="89">
        <f t="shared" si="124"/>
        <v>0</v>
      </c>
      <c r="I454" s="90"/>
      <c r="J454" s="91">
        <f>J455</f>
        <v>17173.666799999999</v>
      </c>
      <c r="K454" s="91">
        <f>K455</f>
        <v>16315.163200000001</v>
      </c>
      <c r="L454" s="91">
        <f>L455</f>
        <v>858.50360000000001</v>
      </c>
      <c r="M454" s="91">
        <f>M455</f>
        <v>17173.666799999999</v>
      </c>
      <c r="N454" s="91">
        <f t="shared" si="125"/>
        <v>0</v>
      </c>
      <c r="O454" s="92">
        <f t="shared" si="130"/>
        <v>4.998953397651805E-2</v>
      </c>
      <c r="P454" s="86">
        <f t="shared" si="131"/>
        <v>1</v>
      </c>
    </row>
    <row r="455" spans="1:16" ht="39" x14ac:dyDescent="0.25">
      <c r="A455" s="31" t="s">
        <v>855</v>
      </c>
      <c r="B455" s="31" t="s">
        <v>856</v>
      </c>
      <c r="C455" s="32" t="s">
        <v>45</v>
      </c>
      <c r="D455" s="33">
        <v>525.51</v>
      </c>
      <c r="E455" s="105">
        <v>499.24</v>
      </c>
      <c r="F455" s="105">
        <v>26.27</v>
      </c>
      <c r="G455" s="107">
        <f t="shared" si="123"/>
        <v>525.51</v>
      </c>
      <c r="H455" s="108">
        <f t="shared" si="124"/>
        <v>0</v>
      </c>
      <c r="I455" s="37">
        <v>32.68</v>
      </c>
      <c r="J455" s="37">
        <f>I455*D455</f>
        <v>17173.666799999999</v>
      </c>
      <c r="K455" s="38">
        <f>E455*I455</f>
        <v>16315.163200000001</v>
      </c>
      <c r="L455" s="38">
        <f>F455*I455</f>
        <v>858.50360000000001</v>
      </c>
      <c r="M455" s="38">
        <f>I455*G455</f>
        <v>17173.666799999999</v>
      </c>
      <c r="N455" s="38">
        <f t="shared" si="125"/>
        <v>0</v>
      </c>
      <c r="O455" s="39">
        <f t="shared" si="130"/>
        <v>4.998953397651805E-2</v>
      </c>
      <c r="P455" s="40">
        <f t="shared" si="131"/>
        <v>1</v>
      </c>
    </row>
    <row r="456" spans="1:16" x14ac:dyDescent="0.25">
      <c r="A456" s="77" t="s">
        <v>857</v>
      </c>
      <c r="B456" s="77" t="s">
        <v>858</v>
      </c>
      <c r="C456" s="78"/>
      <c r="D456" s="79"/>
      <c r="E456" s="80">
        <v>0</v>
      </c>
      <c r="F456" s="140" t="s">
        <v>859</v>
      </c>
      <c r="G456" s="88" t="e">
        <f t="shared" si="123"/>
        <v>#VALUE!</v>
      </c>
      <c r="H456" s="89" t="e">
        <f t="shared" si="124"/>
        <v>#VALUE!</v>
      </c>
      <c r="I456" s="90"/>
      <c r="J456" s="91">
        <f>J457</f>
        <v>5793.5104000000001</v>
      </c>
      <c r="K456" s="91">
        <f>K457</f>
        <v>5214.0940000000001</v>
      </c>
      <c r="L456" s="91">
        <f>L457</f>
        <v>579.41639999999995</v>
      </c>
      <c r="M456" s="91">
        <f>M457</f>
        <v>5793.5104000000001</v>
      </c>
      <c r="N456" s="91">
        <f t="shared" si="125"/>
        <v>0</v>
      </c>
      <c r="O456" s="92">
        <f t="shared" si="130"/>
        <v>0.10001128158844765</v>
      </c>
      <c r="P456" s="86">
        <f t="shared" si="131"/>
        <v>1</v>
      </c>
    </row>
    <row r="457" spans="1:16" ht="39" x14ac:dyDescent="0.25">
      <c r="A457" s="31" t="s">
        <v>860</v>
      </c>
      <c r="B457" s="31" t="s">
        <v>856</v>
      </c>
      <c r="C457" s="32" t="s">
        <v>45</v>
      </c>
      <c r="D457" s="33">
        <v>177.28</v>
      </c>
      <c r="E457" s="105">
        <v>159.55000000000001</v>
      </c>
      <c r="F457" s="105">
        <v>17.73</v>
      </c>
      <c r="G457" s="107">
        <f t="shared" si="123"/>
        <v>177.28</v>
      </c>
      <c r="H457" s="108">
        <f t="shared" si="124"/>
        <v>0</v>
      </c>
      <c r="I457" s="37">
        <v>32.68</v>
      </c>
      <c r="J457" s="37">
        <f>I457*D457</f>
        <v>5793.5104000000001</v>
      </c>
      <c r="K457" s="38">
        <f>E457*I457</f>
        <v>5214.0940000000001</v>
      </c>
      <c r="L457" s="38">
        <f>F457*I457</f>
        <v>579.41639999999995</v>
      </c>
      <c r="M457" s="38">
        <f>I457*G457</f>
        <v>5793.5104000000001</v>
      </c>
      <c r="N457" s="38">
        <f t="shared" si="125"/>
        <v>0</v>
      </c>
      <c r="O457" s="39">
        <f t="shared" si="130"/>
        <v>0.10001128158844765</v>
      </c>
      <c r="P457" s="40">
        <f t="shared" si="131"/>
        <v>1</v>
      </c>
    </row>
    <row r="458" spans="1:16" x14ac:dyDescent="0.25">
      <c r="A458" s="77" t="s">
        <v>861</v>
      </c>
      <c r="B458" s="77" t="s">
        <v>862</v>
      </c>
      <c r="C458" s="78"/>
      <c r="D458" s="79"/>
      <c r="E458" s="80">
        <v>0</v>
      </c>
      <c r="F458" s="140"/>
      <c r="G458" s="88">
        <f t="shared" si="123"/>
        <v>0</v>
      </c>
      <c r="H458" s="89">
        <f t="shared" si="124"/>
        <v>0</v>
      </c>
      <c r="I458" s="90"/>
      <c r="J458" s="91">
        <f>J459</f>
        <v>7660.6938</v>
      </c>
      <c r="K458" s="91">
        <f>K459</f>
        <v>7660.6938</v>
      </c>
      <c r="L458" s="91">
        <f>L459</f>
        <v>0</v>
      </c>
      <c r="M458" s="91">
        <f>M459</f>
        <v>7660.6938</v>
      </c>
      <c r="N458" s="91">
        <f t="shared" si="125"/>
        <v>0</v>
      </c>
      <c r="O458" s="92">
        <f t="shared" si="130"/>
        <v>0</v>
      </c>
      <c r="P458" s="86">
        <f t="shared" si="131"/>
        <v>1</v>
      </c>
    </row>
    <row r="459" spans="1:16" ht="26.25" x14ac:dyDescent="0.25">
      <c r="A459" s="64" t="s">
        <v>863</v>
      </c>
      <c r="B459" s="64" t="s">
        <v>864</v>
      </c>
      <c r="C459" s="65" t="s">
        <v>45</v>
      </c>
      <c r="D459" s="66">
        <v>831.78</v>
      </c>
      <c r="E459" s="67">
        <v>831.78</v>
      </c>
      <c r="F459" s="67"/>
      <c r="G459" s="69">
        <f t="shared" si="123"/>
        <v>831.78</v>
      </c>
      <c r="H459" s="70">
        <f t="shared" si="124"/>
        <v>0</v>
      </c>
      <c r="I459" s="71">
        <v>9.2100000000000009</v>
      </c>
      <c r="J459" s="71">
        <f>I459*D459</f>
        <v>7660.6938</v>
      </c>
      <c r="K459" s="72">
        <f>E459*I459</f>
        <v>7660.6938</v>
      </c>
      <c r="L459" s="72">
        <f>F459*I459</f>
        <v>0</v>
      </c>
      <c r="M459" s="72">
        <f>I459*G459</f>
        <v>7660.6938</v>
      </c>
      <c r="N459" s="72">
        <f t="shared" si="125"/>
        <v>0</v>
      </c>
      <c r="O459" s="73">
        <f t="shared" si="130"/>
        <v>0</v>
      </c>
      <c r="P459" s="74">
        <f t="shared" si="131"/>
        <v>1</v>
      </c>
    </row>
    <row r="460" spans="1:16" x14ac:dyDescent="0.25">
      <c r="A460" s="77" t="s">
        <v>865</v>
      </c>
      <c r="B460" s="77" t="s">
        <v>866</v>
      </c>
      <c r="C460" s="78"/>
      <c r="D460" s="79"/>
      <c r="E460" s="80">
        <v>0</v>
      </c>
      <c r="F460" s="140"/>
      <c r="G460" s="88">
        <f t="shared" si="123"/>
        <v>0</v>
      </c>
      <c r="H460" s="89">
        <f t="shared" si="124"/>
        <v>0</v>
      </c>
      <c r="I460" s="90"/>
      <c r="J460" s="91">
        <f>J461</f>
        <v>3495.1170000000002</v>
      </c>
      <c r="K460" s="91">
        <f>K461</f>
        <v>1747.5585000000001</v>
      </c>
      <c r="L460" s="91">
        <f>L461</f>
        <v>1747.5585000000001</v>
      </c>
      <c r="M460" s="91">
        <f>M461</f>
        <v>3495.1170000000002</v>
      </c>
      <c r="N460" s="91">
        <f t="shared" si="125"/>
        <v>0</v>
      </c>
      <c r="O460" s="92">
        <f t="shared" si="130"/>
        <v>0.5</v>
      </c>
      <c r="P460" s="86">
        <f t="shared" si="131"/>
        <v>1</v>
      </c>
    </row>
    <row r="461" spans="1:16" ht="39" x14ac:dyDescent="0.25">
      <c r="A461" s="64" t="s">
        <v>867</v>
      </c>
      <c r="B461" s="64" t="s">
        <v>868</v>
      </c>
      <c r="C461" s="65" t="s">
        <v>45</v>
      </c>
      <c r="D461" s="66">
        <v>80.7</v>
      </c>
      <c r="E461" s="67">
        <v>40.35</v>
      </c>
      <c r="F461" s="66">
        <v>40.35</v>
      </c>
      <c r="G461" s="69">
        <f t="shared" si="123"/>
        <v>80.7</v>
      </c>
      <c r="H461" s="70">
        <f t="shared" si="124"/>
        <v>0</v>
      </c>
      <c r="I461" s="71">
        <v>43.31</v>
      </c>
      <c r="J461" s="71">
        <f>I461*D461</f>
        <v>3495.1170000000002</v>
      </c>
      <c r="K461" s="72">
        <f>E461*I461</f>
        <v>1747.5585000000001</v>
      </c>
      <c r="L461" s="72">
        <f>F461*I461</f>
        <v>1747.5585000000001</v>
      </c>
      <c r="M461" s="72">
        <f>I461*G461</f>
        <v>3495.1170000000002</v>
      </c>
      <c r="N461" s="72">
        <f t="shared" si="125"/>
        <v>0</v>
      </c>
      <c r="O461" s="73">
        <f t="shared" si="130"/>
        <v>0.5</v>
      </c>
      <c r="P461" s="74">
        <f t="shared" si="131"/>
        <v>1</v>
      </c>
    </row>
    <row r="462" spans="1:16" x14ac:dyDescent="0.25">
      <c r="A462" s="77" t="s">
        <v>869</v>
      </c>
      <c r="B462" s="77" t="s">
        <v>870</v>
      </c>
      <c r="C462" s="78"/>
      <c r="D462" s="79"/>
      <c r="E462" s="80">
        <v>0</v>
      </c>
      <c r="F462" s="140"/>
      <c r="G462" s="88">
        <f t="shared" si="123"/>
        <v>0</v>
      </c>
      <c r="H462" s="89">
        <f t="shared" si="124"/>
        <v>0</v>
      </c>
      <c r="I462" s="90"/>
      <c r="J462" s="91">
        <f>J463</f>
        <v>5339.19</v>
      </c>
      <c r="K462" s="91">
        <f>K463</f>
        <v>5339.19</v>
      </c>
      <c r="L462" s="91">
        <f>L463</f>
        <v>0</v>
      </c>
      <c r="M462" s="91">
        <f>M463</f>
        <v>5339.19</v>
      </c>
      <c r="N462" s="91">
        <f t="shared" si="125"/>
        <v>0</v>
      </c>
      <c r="O462" s="92">
        <f t="shared" si="130"/>
        <v>0</v>
      </c>
      <c r="P462" s="86">
        <f t="shared" si="131"/>
        <v>1</v>
      </c>
    </row>
    <row r="463" spans="1:16" ht="26.25" x14ac:dyDescent="0.25">
      <c r="A463" s="43" t="s">
        <v>871</v>
      </c>
      <c r="B463" s="43" t="s">
        <v>265</v>
      </c>
      <c r="C463" s="44" t="s">
        <v>45</v>
      </c>
      <c r="D463" s="45">
        <v>216.6</v>
      </c>
      <c r="E463" s="46">
        <v>216.6</v>
      </c>
      <c r="F463" s="45"/>
      <c r="G463" s="48">
        <f t="shared" si="123"/>
        <v>216.6</v>
      </c>
      <c r="H463" s="49">
        <f t="shared" si="124"/>
        <v>0</v>
      </c>
      <c r="I463" s="50">
        <v>24.65</v>
      </c>
      <c r="J463" s="50">
        <f>I463*D463</f>
        <v>5339.19</v>
      </c>
      <c r="K463" s="51">
        <f>E463*I463</f>
        <v>5339.19</v>
      </c>
      <c r="L463" s="51">
        <f>F463*I463</f>
        <v>0</v>
      </c>
      <c r="M463" s="51">
        <f>I463*G463</f>
        <v>5339.19</v>
      </c>
      <c r="N463" s="51">
        <f t="shared" si="125"/>
        <v>0</v>
      </c>
      <c r="O463" s="52">
        <f t="shared" si="130"/>
        <v>0</v>
      </c>
      <c r="P463" s="53">
        <f t="shared" si="131"/>
        <v>1</v>
      </c>
    </row>
    <row r="464" spans="1:16" x14ac:dyDescent="0.25">
      <c r="A464" s="77" t="s">
        <v>872</v>
      </c>
      <c r="B464" s="77" t="s">
        <v>873</v>
      </c>
      <c r="C464" s="78"/>
      <c r="D464" s="79"/>
      <c r="E464" s="80">
        <v>0</v>
      </c>
      <c r="F464" s="140"/>
      <c r="G464" s="88">
        <f t="shared" si="123"/>
        <v>0</v>
      </c>
      <c r="H464" s="89">
        <f t="shared" si="124"/>
        <v>0</v>
      </c>
      <c r="I464" s="90"/>
      <c r="J464" s="91">
        <f>J465</f>
        <v>1270.0976000000001</v>
      </c>
      <c r="K464" s="91">
        <f>K465</f>
        <v>1270.0976000000001</v>
      </c>
      <c r="L464" s="91">
        <f>L465</f>
        <v>0</v>
      </c>
      <c r="M464" s="91">
        <f>M465</f>
        <v>1270.0976000000001</v>
      </c>
      <c r="N464" s="91">
        <f t="shared" si="125"/>
        <v>0</v>
      </c>
      <c r="O464" s="92">
        <f t="shared" si="130"/>
        <v>0</v>
      </c>
      <c r="P464" s="86">
        <f t="shared" si="131"/>
        <v>1</v>
      </c>
    </row>
    <row r="465" spans="1:16" ht="26.25" x14ac:dyDescent="0.25">
      <c r="A465" s="43" t="s">
        <v>874</v>
      </c>
      <c r="B465" s="43" t="s">
        <v>269</v>
      </c>
      <c r="C465" s="44" t="s">
        <v>45</v>
      </c>
      <c r="D465" s="45">
        <v>159.56</v>
      </c>
      <c r="E465" s="46">
        <v>159.56</v>
      </c>
      <c r="F465" s="45"/>
      <c r="G465" s="48">
        <f t="shared" ref="G465:G509" si="132">E465+F465</f>
        <v>159.56</v>
      </c>
      <c r="H465" s="49">
        <f t="shared" ref="H465:H509" si="133">D465-G465</f>
        <v>0</v>
      </c>
      <c r="I465" s="50">
        <v>7.96</v>
      </c>
      <c r="J465" s="50">
        <f>I465*D465</f>
        <v>1270.0976000000001</v>
      </c>
      <c r="K465" s="51">
        <f>E465*I465</f>
        <v>1270.0976000000001</v>
      </c>
      <c r="L465" s="51">
        <f>F465*I465</f>
        <v>0</v>
      </c>
      <c r="M465" s="51">
        <f>I465*G465</f>
        <v>1270.0976000000001</v>
      </c>
      <c r="N465" s="51">
        <f t="shared" si="125"/>
        <v>0</v>
      </c>
      <c r="O465" s="52">
        <f t="shared" si="130"/>
        <v>0</v>
      </c>
      <c r="P465" s="53">
        <f t="shared" si="131"/>
        <v>1</v>
      </c>
    </row>
    <row r="466" spans="1:16" x14ac:dyDescent="0.25">
      <c r="A466" s="77" t="s">
        <v>875</v>
      </c>
      <c r="B466" s="77" t="s">
        <v>876</v>
      </c>
      <c r="C466" s="78"/>
      <c r="D466" s="79"/>
      <c r="E466" s="80">
        <v>0</v>
      </c>
      <c r="F466" s="140"/>
      <c r="G466" s="88">
        <f t="shared" si="132"/>
        <v>0</v>
      </c>
      <c r="H466" s="89">
        <f t="shared" si="133"/>
        <v>0</v>
      </c>
      <c r="I466" s="90"/>
      <c r="J466" s="91">
        <f>J467</f>
        <v>732.2639999999999</v>
      </c>
      <c r="K466" s="91">
        <f>K467</f>
        <v>0</v>
      </c>
      <c r="L466" s="91">
        <f>L467</f>
        <v>0</v>
      </c>
      <c r="M466" s="91">
        <f>M467</f>
        <v>0</v>
      </c>
      <c r="N466" s="91">
        <f t="shared" si="125"/>
        <v>732.2639999999999</v>
      </c>
      <c r="O466" s="92">
        <f t="shared" si="130"/>
        <v>0</v>
      </c>
      <c r="P466" s="86">
        <f t="shared" si="131"/>
        <v>0</v>
      </c>
    </row>
    <row r="467" spans="1:16" ht="39" x14ac:dyDescent="0.25">
      <c r="A467" s="43" t="s">
        <v>877</v>
      </c>
      <c r="B467" s="43" t="s">
        <v>878</v>
      </c>
      <c r="C467" s="44" t="s">
        <v>45</v>
      </c>
      <c r="D467" s="45">
        <v>46.94</v>
      </c>
      <c r="E467" s="46">
        <v>0</v>
      </c>
      <c r="F467" s="138"/>
      <c r="G467" s="48">
        <f t="shared" si="132"/>
        <v>0</v>
      </c>
      <c r="H467" s="49">
        <f t="shared" si="133"/>
        <v>46.94</v>
      </c>
      <c r="I467" s="50">
        <v>15.6</v>
      </c>
      <c r="J467" s="50">
        <f>I467*D467</f>
        <v>732.2639999999999</v>
      </c>
      <c r="K467" s="51">
        <f>E467*I467</f>
        <v>0</v>
      </c>
      <c r="L467" s="51">
        <f>F467*I467</f>
        <v>0</v>
      </c>
      <c r="M467" s="51">
        <f>I467*G467</f>
        <v>0</v>
      </c>
      <c r="N467" s="51">
        <f t="shared" si="125"/>
        <v>732.2639999999999</v>
      </c>
      <c r="O467" s="52">
        <f t="shared" si="130"/>
        <v>0</v>
      </c>
      <c r="P467" s="53">
        <f t="shared" si="131"/>
        <v>0</v>
      </c>
    </row>
    <row r="468" spans="1:16" x14ac:dyDescent="0.25">
      <c r="A468" s="20" t="s">
        <v>879</v>
      </c>
      <c r="B468" s="20" t="s">
        <v>880</v>
      </c>
      <c r="C468" s="21"/>
      <c r="D468" s="41"/>
      <c r="E468" s="42">
        <v>0</v>
      </c>
      <c r="F468" s="139"/>
      <c r="G468" s="55">
        <f t="shared" si="132"/>
        <v>0</v>
      </c>
      <c r="H468" s="56">
        <f t="shared" si="133"/>
        <v>0</v>
      </c>
      <c r="I468" s="57"/>
      <c r="J468" s="58">
        <f>SUM(J469:J490)</f>
        <v>36413.054699999993</v>
      </c>
      <c r="K468" s="58">
        <f>SUM(K469:K490)</f>
        <v>26299.0147</v>
      </c>
      <c r="L468" s="58">
        <f>SUM(L469:L490)</f>
        <v>7966.96</v>
      </c>
      <c r="M468" s="58">
        <f>SUM(M469:M490)</f>
        <v>34265.974699999999</v>
      </c>
      <c r="N468" s="58">
        <f t="shared" si="125"/>
        <v>2147.0799999999945</v>
      </c>
      <c r="O468" s="59">
        <f t="shared" si="130"/>
        <v>0.21879405794537754</v>
      </c>
      <c r="P468" s="29">
        <f t="shared" si="131"/>
        <v>0.94103543309702065</v>
      </c>
    </row>
    <row r="469" spans="1:16" ht="26.25" x14ac:dyDescent="0.25">
      <c r="A469" s="64" t="s">
        <v>881</v>
      </c>
      <c r="B469" s="64" t="s">
        <v>882</v>
      </c>
      <c r="C469" s="65" t="s">
        <v>28</v>
      </c>
      <c r="D469" s="66">
        <v>10</v>
      </c>
      <c r="E469" s="67">
        <v>10</v>
      </c>
      <c r="F469" s="66"/>
      <c r="G469" s="69">
        <f t="shared" si="132"/>
        <v>10</v>
      </c>
      <c r="H469" s="70">
        <f t="shared" si="133"/>
        <v>0</v>
      </c>
      <c r="I469" s="71">
        <v>499.24</v>
      </c>
      <c r="J469" s="71">
        <f t="shared" ref="J469:J490" si="134">I469*D469</f>
        <v>4992.3999999999996</v>
      </c>
      <c r="K469" s="72">
        <f t="shared" ref="K469:K490" si="135">E469*I469</f>
        <v>4992.3999999999996</v>
      </c>
      <c r="L469" s="72">
        <f t="shared" ref="L469:L490" si="136">F469*I469</f>
        <v>0</v>
      </c>
      <c r="M469" s="72">
        <f t="shared" ref="M469:M490" si="137">I469*G469</f>
        <v>4992.3999999999996</v>
      </c>
      <c r="N469" s="72">
        <f t="shared" si="125"/>
        <v>0</v>
      </c>
      <c r="O469" s="73">
        <f t="shared" si="130"/>
        <v>0</v>
      </c>
      <c r="P469" s="74">
        <f t="shared" si="131"/>
        <v>1</v>
      </c>
    </row>
    <row r="470" spans="1:16" ht="51.75" x14ac:dyDescent="0.25">
      <c r="A470" s="64" t="s">
        <v>883</v>
      </c>
      <c r="B470" s="64" t="s">
        <v>884</v>
      </c>
      <c r="C470" s="65" t="s">
        <v>28</v>
      </c>
      <c r="D470" s="66">
        <v>4</v>
      </c>
      <c r="E470" s="67">
        <v>4</v>
      </c>
      <c r="F470" s="66"/>
      <c r="G470" s="69">
        <f t="shared" si="132"/>
        <v>4</v>
      </c>
      <c r="H470" s="70">
        <f t="shared" si="133"/>
        <v>0</v>
      </c>
      <c r="I470" s="71">
        <v>350.4</v>
      </c>
      <c r="J470" s="71">
        <f t="shared" si="134"/>
        <v>1401.6</v>
      </c>
      <c r="K470" s="72">
        <f t="shared" si="135"/>
        <v>1401.6</v>
      </c>
      <c r="L470" s="72">
        <f t="shared" si="136"/>
        <v>0</v>
      </c>
      <c r="M470" s="72">
        <f t="shared" si="137"/>
        <v>1401.6</v>
      </c>
      <c r="N470" s="72">
        <f t="shared" si="125"/>
        <v>0</v>
      </c>
      <c r="O470" s="73">
        <f t="shared" si="130"/>
        <v>0</v>
      </c>
      <c r="P470" s="74">
        <f t="shared" si="131"/>
        <v>1</v>
      </c>
    </row>
    <row r="471" spans="1:16" ht="26.25" x14ac:dyDescent="0.25">
      <c r="A471" s="64" t="s">
        <v>885</v>
      </c>
      <c r="B471" s="64" t="s">
        <v>886</v>
      </c>
      <c r="C471" s="65" t="s">
        <v>28</v>
      </c>
      <c r="D471" s="66">
        <v>4</v>
      </c>
      <c r="E471" s="67">
        <v>4</v>
      </c>
      <c r="F471" s="66"/>
      <c r="G471" s="69">
        <f t="shared" si="132"/>
        <v>4</v>
      </c>
      <c r="H471" s="70">
        <f t="shared" si="133"/>
        <v>0</v>
      </c>
      <c r="I471" s="71">
        <v>241.38</v>
      </c>
      <c r="J471" s="71">
        <f t="shared" si="134"/>
        <v>965.52</v>
      </c>
      <c r="K471" s="72">
        <f t="shared" si="135"/>
        <v>965.52</v>
      </c>
      <c r="L471" s="72">
        <f t="shared" si="136"/>
        <v>0</v>
      </c>
      <c r="M471" s="72">
        <f t="shared" si="137"/>
        <v>965.52</v>
      </c>
      <c r="N471" s="72">
        <f t="shared" si="125"/>
        <v>0</v>
      </c>
      <c r="O471" s="73">
        <f t="shared" si="130"/>
        <v>0</v>
      </c>
      <c r="P471" s="74">
        <f t="shared" si="131"/>
        <v>1</v>
      </c>
    </row>
    <row r="472" spans="1:16" ht="26.25" x14ac:dyDescent="0.25">
      <c r="A472" s="64" t="s">
        <v>887</v>
      </c>
      <c r="B472" s="64" t="s">
        <v>888</v>
      </c>
      <c r="C472" s="65" t="s">
        <v>28</v>
      </c>
      <c r="D472" s="66">
        <v>2</v>
      </c>
      <c r="E472" s="67">
        <v>2</v>
      </c>
      <c r="F472" s="66"/>
      <c r="G472" s="69">
        <f t="shared" si="132"/>
        <v>2</v>
      </c>
      <c r="H472" s="70">
        <f t="shared" si="133"/>
        <v>0</v>
      </c>
      <c r="I472" s="71">
        <v>754.56</v>
      </c>
      <c r="J472" s="71">
        <f t="shared" si="134"/>
        <v>1509.12</v>
      </c>
      <c r="K472" s="72">
        <f t="shared" si="135"/>
        <v>1509.12</v>
      </c>
      <c r="L472" s="72">
        <f t="shared" si="136"/>
        <v>0</v>
      </c>
      <c r="M472" s="72">
        <f t="shared" si="137"/>
        <v>1509.12</v>
      </c>
      <c r="N472" s="72">
        <f t="shared" si="125"/>
        <v>0</v>
      </c>
      <c r="O472" s="73">
        <f t="shared" si="130"/>
        <v>0</v>
      </c>
      <c r="P472" s="74">
        <f t="shared" si="131"/>
        <v>1</v>
      </c>
    </row>
    <row r="473" spans="1:16" ht="39" x14ac:dyDescent="0.25">
      <c r="A473" s="64" t="s">
        <v>889</v>
      </c>
      <c r="B473" s="64" t="s">
        <v>890</v>
      </c>
      <c r="C473" s="65" t="s">
        <v>28</v>
      </c>
      <c r="D473" s="66">
        <v>4</v>
      </c>
      <c r="E473" s="67">
        <v>4</v>
      </c>
      <c r="F473" s="66"/>
      <c r="G473" s="69">
        <f t="shared" si="132"/>
        <v>4</v>
      </c>
      <c r="H473" s="70">
        <f t="shared" si="133"/>
        <v>0</v>
      </c>
      <c r="I473" s="71">
        <v>500.54</v>
      </c>
      <c r="J473" s="71">
        <f t="shared" si="134"/>
        <v>2002.16</v>
      </c>
      <c r="K473" s="72">
        <f t="shared" si="135"/>
        <v>2002.16</v>
      </c>
      <c r="L473" s="72">
        <f t="shared" si="136"/>
        <v>0</v>
      </c>
      <c r="M473" s="72">
        <f t="shared" si="137"/>
        <v>2002.16</v>
      </c>
      <c r="N473" s="72">
        <f t="shared" si="125"/>
        <v>0</v>
      </c>
      <c r="O473" s="73">
        <f t="shared" si="130"/>
        <v>0</v>
      </c>
      <c r="P473" s="74">
        <f t="shared" si="131"/>
        <v>1</v>
      </c>
    </row>
    <row r="474" spans="1:16" x14ac:dyDescent="0.25">
      <c r="A474" s="64" t="s">
        <v>891</v>
      </c>
      <c r="B474" s="64" t="s">
        <v>892</v>
      </c>
      <c r="C474" s="65" t="s">
        <v>28</v>
      </c>
      <c r="D474" s="66">
        <v>4</v>
      </c>
      <c r="E474" s="67">
        <v>4</v>
      </c>
      <c r="F474" s="66"/>
      <c r="G474" s="69">
        <f t="shared" si="132"/>
        <v>4</v>
      </c>
      <c r="H474" s="70">
        <f t="shared" si="133"/>
        <v>0</v>
      </c>
      <c r="I474" s="71">
        <v>127.58</v>
      </c>
      <c r="J474" s="71">
        <f t="shared" si="134"/>
        <v>510.32</v>
      </c>
      <c r="K474" s="72">
        <f t="shared" si="135"/>
        <v>510.32</v>
      </c>
      <c r="L474" s="72">
        <f t="shared" si="136"/>
        <v>0</v>
      </c>
      <c r="M474" s="72">
        <f t="shared" si="137"/>
        <v>510.32</v>
      </c>
      <c r="N474" s="72">
        <f t="shared" si="125"/>
        <v>0</v>
      </c>
      <c r="O474" s="73">
        <f t="shared" si="130"/>
        <v>0</v>
      </c>
      <c r="P474" s="74">
        <f t="shared" si="131"/>
        <v>1</v>
      </c>
    </row>
    <row r="475" spans="1:16" ht="39" x14ac:dyDescent="0.25">
      <c r="A475" s="64" t="s">
        <v>893</v>
      </c>
      <c r="B475" s="64" t="s">
        <v>894</v>
      </c>
      <c r="C475" s="65" t="s">
        <v>28</v>
      </c>
      <c r="D475" s="66">
        <v>14</v>
      </c>
      <c r="E475" s="67">
        <v>14</v>
      </c>
      <c r="F475" s="66"/>
      <c r="G475" s="69">
        <f t="shared" si="132"/>
        <v>14</v>
      </c>
      <c r="H475" s="70">
        <f t="shared" si="133"/>
        <v>0</v>
      </c>
      <c r="I475" s="71">
        <v>499</v>
      </c>
      <c r="J475" s="71">
        <f t="shared" si="134"/>
        <v>6986</v>
      </c>
      <c r="K475" s="72">
        <f t="shared" si="135"/>
        <v>6986</v>
      </c>
      <c r="L475" s="72">
        <f t="shared" si="136"/>
        <v>0</v>
      </c>
      <c r="M475" s="72">
        <f t="shared" si="137"/>
        <v>6986</v>
      </c>
      <c r="N475" s="72">
        <f t="shared" si="125"/>
        <v>0</v>
      </c>
      <c r="O475" s="73">
        <f t="shared" si="130"/>
        <v>0</v>
      </c>
      <c r="P475" s="74">
        <f t="shared" si="131"/>
        <v>1</v>
      </c>
    </row>
    <row r="476" spans="1:16" ht="26.25" x14ac:dyDescent="0.25">
      <c r="A476" s="43" t="s">
        <v>895</v>
      </c>
      <c r="B476" s="43" t="s">
        <v>896</v>
      </c>
      <c r="C476" s="44" t="s">
        <v>28</v>
      </c>
      <c r="D476" s="45">
        <v>14</v>
      </c>
      <c r="E476" s="46">
        <v>14</v>
      </c>
      <c r="F476" s="45"/>
      <c r="G476" s="48">
        <f t="shared" si="132"/>
        <v>14</v>
      </c>
      <c r="H476" s="49">
        <f t="shared" si="133"/>
        <v>0</v>
      </c>
      <c r="I476" s="50">
        <v>41.73</v>
      </c>
      <c r="J476" s="50">
        <f t="shared" si="134"/>
        <v>584.21999999999991</v>
      </c>
      <c r="K476" s="51">
        <f t="shared" si="135"/>
        <v>584.21999999999991</v>
      </c>
      <c r="L476" s="51">
        <f t="shared" si="136"/>
        <v>0</v>
      </c>
      <c r="M476" s="51">
        <f t="shared" si="137"/>
        <v>584.21999999999991</v>
      </c>
      <c r="N476" s="51">
        <f t="shared" si="125"/>
        <v>0</v>
      </c>
      <c r="O476" s="52">
        <f t="shared" si="130"/>
        <v>0</v>
      </c>
      <c r="P476" s="53">
        <f t="shared" si="131"/>
        <v>1</v>
      </c>
    </row>
    <row r="477" spans="1:16" x14ac:dyDescent="0.25">
      <c r="A477" s="43" t="s">
        <v>897</v>
      </c>
      <c r="B477" s="43" t="s">
        <v>898</v>
      </c>
      <c r="C477" s="44" t="s">
        <v>28</v>
      </c>
      <c r="D477" s="45">
        <v>14</v>
      </c>
      <c r="E477" s="46">
        <v>14</v>
      </c>
      <c r="F477" s="45"/>
      <c r="G477" s="48">
        <f t="shared" si="132"/>
        <v>14</v>
      </c>
      <c r="H477" s="49">
        <f t="shared" si="133"/>
        <v>0</v>
      </c>
      <c r="I477" s="50">
        <v>30.71</v>
      </c>
      <c r="J477" s="50">
        <f t="shared" si="134"/>
        <v>429.94</v>
      </c>
      <c r="K477" s="51">
        <f t="shared" si="135"/>
        <v>429.94</v>
      </c>
      <c r="L477" s="51">
        <f t="shared" si="136"/>
        <v>0</v>
      </c>
      <c r="M477" s="51">
        <f t="shared" si="137"/>
        <v>429.94</v>
      </c>
      <c r="N477" s="51">
        <f t="shared" si="125"/>
        <v>0</v>
      </c>
      <c r="O477" s="52">
        <f t="shared" si="130"/>
        <v>0</v>
      </c>
      <c r="P477" s="53">
        <f t="shared" si="131"/>
        <v>1</v>
      </c>
    </row>
    <row r="478" spans="1:16" ht="26.25" x14ac:dyDescent="0.25">
      <c r="A478" s="43" t="s">
        <v>899</v>
      </c>
      <c r="B478" s="43" t="s">
        <v>900</v>
      </c>
      <c r="C478" s="44" t="s">
        <v>28</v>
      </c>
      <c r="D478" s="45">
        <v>2</v>
      </c>
      <c r="E478" s="46">
        <v>0</v>
      </c>
      <c r="F478" s="138"/>
      <c r="G478" s="48">
        <f t="shared" si="132"/>
        <v>0</v>
      </c>
      <c r="H478" s="49">
        <f t="shared" si="133"/>
        <v>2</v>
      </c>
      <c r="I478" s="50">
        <v>1073.54</v>
      </c>
      <c r="J478" s="50">
        <f t="shared" si="134"/>
        <v>2147.08</v>
      </c>
      <c r="K478" s="51">
        <f t="shared" si="135"/>
        <v>0</v>
      </c>
      <c r="L478" s="51">
        <f t="shared" si="136"/>
        <v>0</v>
      </c>
      <c r="M478" s="51">
        <f t="shared" si="137"/>
        <v>0</v>
      </c>
      <c r="N478" s="51">
        <f t="shared" si="125"/>
        <v>2147.08</v>
      </c>
      <c r="O478" s="52">
        <f t="shared" si="130"/>
        <v>0</v>
      </c>
      <c r="P478" s="53">
        <f t="shared" si="131"/>
        <v>0</v>
      </c>
    </row>
    <row r="479" spans="1:16" ht="26.25" x14ac:dyDescent="0.25">
      <c r="A479" s="43" t="s">
        <v>901</v>
      </c>
      <c r="B479" s="43" t="s">
        <v>902</v>
      </c>
      <c r="C479" s="44" t="s">
        <v>28</v>
      </c>
      <c r="D479" s="45">
        <v>2</v>
      </c>
      <c r="E479" s="46">
        <v>2</v>
      </c>
      <c r="F479" s="45"/>
      <c r="G479" s="48">
        <f t="shared" si="132"/>
        <v>2</v>
      </c>
      <c r="H479" s="49">
        <f t="shared" si="133"/>
        <v>0</v>
      </c>
      <c r="I479" s="50">
        <v>481.95</v>
      </c>
      <c r="J479" s="50">
        <f t="shared" si="134"/>
        <v>963.9</v>
      </c>
      <c r="K479" s="51">
        <f t="shared" si="135"/>
        <v>963.9</v>
      </c>
      <c r="L479" s="51">
        <f t="shared" si="136"/>
        <v>0</v>
      </c>
      <c r="M479" s="51">
        <f t="shared" si="137"/>
        <v>963.9</v>
      </c>
      <c r="N479" s="51">
        <f t="shared" si="125"/>
        <v>0</v>
      </c>
      <c r="O479" s="52">
        <f t="shared" si="130"/>
        <v>0</v>
      </c>
      <c r="P479" s="53">
        <f t="shared" si="131"/>
        <v>1</v>
      </c>
    </row>
    <row r="480" spans="1:16" x14ac:dyDescent="0.25">
      <c r="A480" s="43" t="s">
        <v>903</v>
      </c>
      <c r="B480" s="43" t="s">
        <v>904</v>
      </c>
      <c r="C480" s="44" t="s">
        <v>28</v>
      </c>
      <c r="D480" s="45">
        <v>2</v>
      </c>
      <c r="E480" s="46">
        <v>2</v>
      </c>
      <c r="F480" s="45"/>
      <c r="G480" s="48">
        <f t="shared" si="132"/>
        <v>2</v>
      </c>
      <c r="H480" s="49">
        <f t="shared" si="133"/>
        <v>0</v>
      </c>
      <c r="I480" s="50">
        <v>615.21</v>
      </c>
      <c r="J480" s="50">
        <f t="shared" si="134"/>
        <v>1230.42</v>
      </c>
      <c r="K480" s="51">
        <f t="shared" si="135"/>
        <v>1230.42</v>
      </c>
      <c r="L480" s="51">
        <f t="shared" si="136"/>
        <v>0</v>
      </c>
      <c r="M480" s="51">
        <f t="shared" si="137"/>
        <v>1230.42</v>
      </c>
      <c r="N480" s="51">
        <f t="shared" si="125"/>
        <v>0</v>
      </c>
      <c r="O480" s="52">
        <f t="shared" si="130"/>
        <v>0</v>
      </c>
      <c r="P480" s="53">
        <f t="shared" si="131"/>
        <v>1</v>
      </c>
    </row>
    <row r="481" spans="1:16" ht="26.25" x14ac:dyDescent="0.25">
      <c r="A481" s="43" t="s">
        <v>905</v>
      </c>
      <c r="B481" s="43" t="s">
        <v>906</v>
      </c>
      <c r="C481" s="44" t="s">
        <v>28</v>
      </c>
      <c r="D481" s="45">
        <v>6</v>
      </c>
      <c r="E481" s="46">
        <v>6</v>
      </c>
      <c r="F481" s="45"/>
      <c r="G481" s="48">
        <f t="shared" si="132"/>
        <v>6</v>
      </c>
      <c r="H481" s="49">
        <f t="shared" si="133"/>
        <v>0</v>
      </c>
      <c r="I481" s="50">
        <v>73.260000000000005</v>
      </c>
      <c r="J481" s="50">
        <f t="shared" si="134"/>
        <v>439.56000000000006</v>
      </c>
      <c r="K481" s="51">
        <f t="shared" si="135"/>
        <v>439.56000000000006</v>
      </c>
      <c r="L481" s="51">
        <f t="shared" si="136"/>
        <v>0</v>
      </c>
      <c r="M481" s="51">
        <f t="shared" si="137"/>
        <v>439.56000000000006</v>
      </c>
      <c r="N481" s="51">
        <f t="shared" si="125"/>
        <v>0</v>
      </c>
      <c r="O481" s="52">
        <f t="shared" si="130"/>
        <v>0</v>
      </c>
      <c r="P481" s="53">
        <f t="shared" si="131"/>
        <v>1</v>
      </c>
    </row>
    <row r="482" spans="1:16" x14ac:dyDescent="0.25">
      <c r="A482" s="43" t="s">
        <v>907</v>
      </c>
      <c r="B482" s="43" t="s">
        <v>908</v>
      </c>
      <c r="C482" s="44" t="s">
        <v>28</v>
      </c>
      <c r="D482" s="45">
        <v>6</v>
      </c>
      <c r="E482" s="46">
        <v>6</v>
      </c>
      <c r="F482" s="45"/>
      <c r="G482" s="48">
        <f t="shared" si="132"/>
        <v>6</v>
      </c>
      <c r="H482" s="49">
        <f t="shared" si="133"/>
        <v>0</v>
      </c>
      <c r="I482" s="50">
        <v>46.67</v>
      </c>
      <c r="J482" s="50">
        <f t="shared" si="134"/>
        <v>280.02</v>
      </c>
      <c r="K482" s="51">
        <f t="shared" si="135"/>
        <v>280.02</v>
      </c>
      <c r="L482" s="51">
        <f t="shared" si="136"/>
        <v>0</v>
      </c>
      <c r="M482" s="51">
        <f t="shared" si="137"/>
        <v>280.02</v>
      </c>
      <c r="N482" s="51">
        <f t="shared" ref="N482:N509" si="138">J482-M482</f>
        <v>0</v>
      </c>
      <c r="O482" s="52">
        <f t="shared" si="130"/>
        <v>0</v>
      </c>
      <c r="P482" s="53">
        <f t="shared" si="131"/>
        <v>1</v>
      </c>
    </row>
    <row r="483" spans="1:16" x14ac:dyDescent="0.25">
      <c r="A483" s="43" t="s">
        <v>909</v>
      </c>
      <c r="B483" s="43" t="s">
        <v>910</v>
      </c>
      <c r="C483" s="44" t="s">
        <v>28</v>
      </c>
      <c r="D483" s="45">
        <v>14</v>
      </c>
      <c r="E483" s="46">
        <v>14</v>
      </c>
      <c r="F483" s="45"/>
      <c r="G483" s="48">
        <f t="shared" si="132"/>
        <v>14</v>
      </c>
      <c r="H483" s="49">
        <f t="shared" si="133"/>
        <v>0</v>
      </c>
      <c r="I483" s="50">
        <v>69.569999999999993</v>
      </c>
      <c r="J483" s="50">
        <f t="shared" si="134"/>
        <v>973.9799999999999</v>
      </c>
      <c r="K483" s="51">
        <f t="shared" si="135"/>
        <v>973.9799999999999</v>
      </c>
      <c r="L483" s="51">
        <f t="shared" si="136"/>
        <v>0</v>
      </c>
      <c r="M483" s="51">
        <f t="shared" si="137"/>
        <v>973.9799999999999</v>
      </c>
      <c r="N483" s="51">
        <f t="shared" si="138"/>
        <v>0</v>
      </c>
      <c r="O483" s="52">
        <f t="shared" si="130"/>
        <v>0</v>
      </c>
      <c r="P483" s="53">
        <f t="shared" si="131"/>
        <v>1</v>
      </c>
    </row>
    <row r="484" spans="1:16" ht="26.25" x14ac:dyDescent="0.25">
      <c r="A484" s="64" t="s">
        <v>911</v>
      </c>
      <c r="B484" s="64" t="s">
        <v>912</v>
      </c>
      <c r="C484" s="65" t="s">
        <v>81</v>
      </c>
      <c r="D484" s="66">
        <v>13.85</v>
      </c>
      <c r="E484" s="67">
        <v>13.85</v>
      </c>
      <c r="F484" s="67"/>
      <c r="G484" s="69">
        <f t="shared" si="132"/>
        <v>13.85</v>
      </c>
      <c r="H484" s="70">
        <f t="shared" si="133"/>
        <v>0</v>
      </c>
      <c r="I484" s="71">
        <v>63.47</v>
      </c>
      <c r="J484" s="71">
        <f t="shared" si="134"/>
        <v>879.05949999999996</v>
      </c>
      <c r="K484" s="72">
        <f t="shared" si="135"/>
        <v>879.05949999999996</v>
      </c>
      <c r="L484" s="72">
        <f t="shared" si="136"/>
        <v>0</v>
      </c>
      <c r="M484" s="72">
        <f t="shared" si="137"/>
        <v>879.05949999999996</v>
      </c>
      <c r="N484" s="72">
        <f t="shared" si="138"/>
        <v>0</v>
      </c>
      <c r="O484" s="73">
        <f t="shared" si="130"/>
        <v>0</v>
      </c>
      <c r="P484" s="74">
        <f t="shared" si="131"/>
        <v>1</v>
      </c>
    </row>
    <row r="485" spans="1:16" x14ac:dyDescent="0.25">
      <c r="A485" s="64" t="s">
        <v>913</v>
      </c>
      <c r="B485" s="64" t="s">
        <v>914</v>
      </c>
      <c r="C485" s="65" t="s">
        <v>45</v>
      </c>
      <c r="D485" s="66">
        <v>5.92</v>
      </c>
      <c r="E485" s="67">
        <v>5.92</v>
      </c>
      <c r="F485" s="67"/>
      <c r="G485" s="69">
        <f t="shared" si="132"/>
        <v>5.92</v>
      </c>
      <c r="H485" s="70">
        <f t="shared" si="133"/>
        <v>0</v>
      </c>
      <c r="I485" s="71">
        <v>363.31</v>
      </c>
      <c r="J485" s="71">
        <f t="shared" si="134"/>
        <v>2150.7952</v>
      </c>
      <c r="K485" s="72">
        <f t="shared" si="135"/>
        <v>2150.7952</v>
      </c>
      <c r="L485" s="72">
        <f t="shared" si="136"/>
        <v>0</v>
      </c>
      <c r="M485" s="72">
        <f t="shared" si="137"/>
        <v>2150.7952</v>
      </c>
      <c r="N485" s="72">
        <f t="shared" si="138"/>
        <v>0</v>
      </c>
      <c r="O485" s="73">
        <f t="shared" si="130"/>
        <v>0</v>
      </c>
      <c r="P485" s="74">
        <f t="shared" si="131"/>
        <v>1</v>
      </c>
    </row>
    <row r="486" spans="1:16" ht="39" x14ac:dyDescent="0.25">
      <c r="A486" s="43" t="s">
        <v>915</v>
      </c>
      <c r="B486" s="43" t="s">
        <v>916</v>
      </c>
      <c r="C486" s="44" t="s">
        <v>28</v>
      </c>
      <c r="D486" s="45">
        <v>8</v>
      </c>
      <c r="E486" s="46">
        <v>0</v>
      </c>
      <c r="F486" s="138">
        <v>8</v>
      </c>
      <c r="G486" s="48">
        <f t="shared" si="132"/>
        <v>8</v>
      </c>
      <c r="H486" s="49">
        <f t="shared" si="133"/>
        <v>0</v>
      </c>
      <c r="I486" s="50">
        <v>281.66000000000003</v>
      </c>
      <c r="J486" s="50">
        <f t="shared" si="134"/>
        <v>2253.2800000000002</v>
      </c>
      <c r="K486" s="51">
        <f t="shared" si="135"/>
        <v>0</v>
      </c>
      <c r="L486" s="51">
        <f t="shared" si="136"/>
        <v>2253.2800000000002</v>
      </c>
      <c r="M486" s="51">
        <f t="shared" si="137"/>
        <v>2253.2800000000002</v>
      </c>
      <c r="N486" s="51">
        <f t="shared" si="138"/>
        <v>0</v>
      </c>
      <c r="O486" s="52">
        <f t="shared" si="130"/>
        <v>1</v>
      </c>
      <c r="P486" s="53">
        <f t="shared" si="131"/>
        <v>1</v>
      </c>
    </row>
    <row r="487" spans="1:16" ht="26.25" x14ac:dyDescent="0.25">
      <c r="A487" s="43" t="s">
        <v>917</v>
      </c>
      <c r="B487" s="43" t="s">
        <v>918</v>
      </c>
      <c r="C487" s="44" t="s">
        <v>28</v>
      </c>
      <c r="D487" s="45">
        <v>8</v>
      </c>
      <c r="E487" s="46">
        <v>0</v>
      </c>
      <c r="F487" s="138">
        <v>8</v>
      </c>
      <c r="G487" s="48">
        <f t="shared" si="132"/>
        <v>8</v>
      </c>
      <c r="H487" s="49">
        <f t="shared" si="133"/>
        <v>0</v>
      </c>
      <c r="I487" s="50">
        <v>178.67</v>
      </c>
      <c r="J487" s="50">
        <f t="shared" si="134"/>
        <v>1429.36</v>
      </c>
      <c r="K487" s="51">
        <f t="shared" si="135"/>
        <v>0</v>
      </c>
      <c r="L487" s="51">
        <f t="shared" si="136"/>
        <v>1429.36</v>
      </c>
      <c r="M487" s="51">
        <f t="shared" si="137"/>
        <v>1429.36</v>
      </c>
      <c r="N487" s="51">
        <f t="shared" si="138"/>
        <v>0</v>
      </c>
      <c r="O487" s="52">
        <f t="shared" si="130"/>
        <v>1</v>
      </c>
      <c r="P487" s="53">
        <f t="shared" si="131"/>
        <v>1</v>
      </c>
    </row>
    <row r="488" spans="1:16" ht="26.25" x14ac:dyDescent="0.25">
      <c r="A488" s="43" t="s">
        <v>919</v>
      </c>
      <c r="B488" s="43" t="s">
        <v>920</v>
      </c>
      <c r="C488" s="44" t="s">
        <v>28</v>
      </c>
      <c r="D488" s="45">
        <v>12</v>
      </c>
      <c r="E488" s="46">
        <v>0</v>
      </c>
      <c r="F488" s="138">
        <v>12</v>
      </c>
      <c r="G488" s="48">
        <f t="shared" si="132"/>
        <v>12</v>
      </c>
      <c r="H488" s="49">
        <f t="shared" si="133"/>
        <v>0</v>
      </c>
      <c r="I488" s="50">
        <v>123.71</v>
      </c>
      <c r="J488" s="50">
        <f t="shared" si="134"/>
        <v>1484.52</v>
      </c>
      <c r="K488" s="51">
        <f t="shared" si="135"/>
        <v>0</v>
      </c>
      <c r="L488" s="51">
        <f t="shared" si="136"/>
        <v>1484.52</v>
      </c>
      <c r="M488" s="51">
        <f t="shared" si="137"/>
        <v>1484.52</v>
      </c>
      <c r="N488" s="51">
        <f t="shared" si="138"/>
        <v>0</v>
      </c>
      <c r="O488" s="52">
        <f t="shared" si="130"/>
        <v>1</v>
      </c>
      <c r="P488" s="53">
        <f t="shared" si="131"/>
        <v>1</v>
      </c>
    </row>
    <row r="489" spans="1:16" ht="26.25" x14ac:dyDescent="0.25">
      <c r="A489" s="43" t="s">
        <v>921</v>
      </c>
      <c r="B489" s="43" t="s">
        <v>922</v>
      </c>
      <c r="C489" s="44" t="s">
        <v>28</v>
      </c>
      <c r="D489" s="45">
        <v>8</v>
      </c>
      <c r="E489" s="46">
        <v>0</v>
      </c>
      <c r="F489" s="138">
        <v>8</v>
      </c>
      <c r="G489" s="48">
        <f t="shared" si="132"/>
        <v>8</v>
      </c>
      <c r="H489" s="49">
        <f t="shared" si="133"/>
        <v>0</v>
      </c>
      <c r="I489" s="50">
        <v>131.49</v>
      </c>
      <c r="J489" s="50">
        <f t="shared" si="134"/>
        <v>1051.92</v>
      </c>
      <c r="K489" s="51">
        <f t="shared" si="135"/>
        <v>0</v>
      </c>
      <c r="L489" s="51">
        <f t="shared" si="136"/>
        <v>1051.92</v>
      </c>
      <c r="M489" s="51">
        <f t="shared" si="137"/>
        <v>1051.92</v>
      </c>
      <c r="N489" s="51">
        <f t="shared" si="138"/>
        <v>0</v>
      </c>
      <c r="O489" s="52">
        <f t="shared" si="130"/>
        <v>1</v>
      </c>
      <c r="P489" s="53">
        <f t="shared" si="131"/>
        <v>1</v>
      </c>
    </row>
    <row r="490" spans="1:16" ht="26.25" x14ac:dyDescent="0.25">
      <c r="A490" s="43" t="s">
        <v>923</v>
      </c>
      <c r="B490" s="43" t="s">
        <v>924</v>
      </c>
      <c r="C490" s="44" t="s">
        <v>28</v>
      </c>
      <c r="D490" s="45">
        <v>4</v>
      </c>
      <c r="E490" s="46">
        <v>0</v>
      </c>
      <c r="F490" s="138">
        <v>4</v>
      </c>
      <c r="G490" s="48">
        <f t="shared" si="132"/>
        <v>4</v>
      </c>
      <c r="H490" s="49">
        <f t="shared" si="133"/>
        <v>0</v>
      </c>
      <c r="I490" s="50">
        <v>436.97</v>
      </c>
      <c r="J490" s="50">
        <f t="shared" si="134"/>
        <v>1747.88</v>
      </c>
      <c r="K490" s="51">
        <f t="shared" si="135"/>
        <v>0</v>
      </c>
      <c r="L490" s="51">
        <f t="shared" si="136"/>
        <v>1747.88</v>
      </c>
      <c r="M490" s="51">
        <f t="shared" si="137"/>
        <v>1747.88</v>
      </c>
      <c r="N490" s="51">
        <f t="shared" si="138"/>
        <v>0</v>
      </c>
      <c r="O490" s="52">
        <f t="shared" si="130"/>
        <v>1</v>
      </c>
      <c r="P490" s="53">
        <f t="shared" si="131"/>
        <v>1</v>
      </c>
    </row>
    <row r="491" spans="1:16" x14ac:dyDescent="0.25">
      <c r="A491" s="20" t="s">
        <v>925</v>
      </c>
      <c r="B491" s="20" t="s">
        <v>271</v>
      </c>
      <c r="C491" s="21"/>
      <c r="D491" s="41"/>
      <c r="E491" s="42">
        <v>0</v>
      </c>
      <c r="F491" s="139"/>
      <c r="G491" s="55">
        <f t="shared" si="132"/>
        <v>0</v>
      </c>
      <c r="H491" s="56">
        <f t="shared" si="133"/>
        <v>0</v>
      </c>
      <c r="I491" s="57"/>
      <c r="J491" s="58">
        <f>SUM(J492:J497)</f>
        <v>15226.3632</v>
      </c>
      <c r="K491" s="58">
        <f>SUM(K492:K497)</f>
        <v>11348.977599999998</v>
      </c>
      <c r="L491" s="58">
        <f>SUM(L492:L497)</f>
        <v>0</v>
      </c>
      <c r="M491" s="58">
        <f>SUM(M492:M497)</f>
        <v>11348.977599999998</v>
      </c>
      <c r="N491" s="58">
        <f t="shared" si="138"/>
        <v>3877.3856000000014</v>
      </c>
      <c r="O491" s="59">
        <f t="shared" si="130"/>
        <v>0</v>
      </c>
      <c r="P491" s="29">
        <f t="shared" si="131"/>
        <v>0.74535051153909149</v>
      </c>
    </row>
    <row r="492" spans="1:16" ht="39" x14ac:dyDescent="0.25">
      <c r="A492" s="64" t="s">
        <v>926</v>
      </c>
      <c r="B492" s="64" t="s">
        <v>927</v>
      </c>
      <c r="C492" s="65" t="s">
        <v>81</v>
      </c>
      <c r="D492" s="66">
        <v>11.1</v>
      </c>
      <c r="E492" s="67">
        <v>11.1</v>
      </c>
      <c r="F492" s="66"/>
      <c r="G492" s="69">
        <f t="shared" si="132"/>
        <v>11.1</v>
      </c>
      <c r="H492" s="70">
        <f t="shared" si="133"/>
        <v>0</v>
      </c>
      <c r="I492" s="71">
        <v>206.66</v>
      </c>
      <c r="J492" s="71">
        <f t="shared" ref="J492:J497" si="139">I492*D492</f>
        <v>2293.9259999999999</v>
      </c>
      <c r="K492" s="72">
        <f t="shared" ref="K492:K497" si="140">E492*I492</f>
        <v>2293.9259999999999</v>
      </c>
      <c r="L492" s="72">
        <f t="shared" ref="L492:L497" si="141">F492*I492</f>
        <v>0</v>
      </c>
      <c r="M492" s="72">
        <f t="shared" ref="M492:M497" si="142">I492*G492</f>
        <v>2293.9259999999999</v>
      </c>
      <c r="N492" s="72">
        <f t="shared" si="138"/>
        <v>0</v>
      </c>
      <c r="O492" s="73">
        <f t="shared" si="130"/>
        <v>0</v>
      </c>
      <c r="P492" s="74">
        <f t="shared" si="131"/>
        <v>1</v>
      </c>
    </row>
    <row r="493" spans="1:16" x14ac:dyDescent="0.25">
      <c r="A493" s="43" t="s">
        <v>928</v>
      </c>
      <c r="B493" s="43" t="s">
        <v>929</v>
      </c>
      <c r="C493" s="44" t="s">
        <v>45</v>
      </c>
      <c r="D493" s="45">
        <v>1642.96</v>
      </c>
      <c r="E493" s="46">
        <v>0</v>
      </c>
      <c r="F493" s="138"/>
      <c r="G493" s="48">
        <f t="shared" si="132"/>
        <v>0</v>
      </c>
      <c r="H493" s="49">
        <f t="shared" si="133"/>
        <v>1642.96</v>
      </c>
      <c r="I493" s="50">
        <v>1.78</v>
      </c>
      <c r="J493" s="50">
        <f t="shared" si="139"/>
        <v>2924.4688000000001</v>
      </c>
      <c r="K493" s="51">
        <f t="shared" si="140"/>
        <v>0</v>
      </c>
      <c r="L493" s="51">
        <f t="shared" si="141"/>
        <v>0</v>
      </c>
      <c r="M493" s="51">
        <f t="shared" si="142"/>
        <v>0</v>
      </c>
      <c r="N493" s="51">
        <f t="shared" si="138"/>
        <v>2924.4688000000001</v>
      </c>
      <c r="O493" s="52">
        <f t="shared" si="130"/>
        <v>0</v>
      </c>
      <c r="P493" s="53">
        <f t="shared" si="131"/>
        <v>0</v>
      </c>
    </row>
    <row r="494" spans="1:16" x14ac:dyDescent="0.25">
      <c r="A494" s="43" t="s">
        <v>930</v>
      </c>
      <c r="B494" s="43" t="s">
        <v>931</v>
      </c>
      <c r="C494" s="44" t="s">
        <v>45</v>
      </c>
      <c r="D494" s="45">
        <v>1642.96</v>
      </c>
      <c r="E494" s="46">
        <v>0</v>
      </c>
      <c r="F494" s="138"/>
      <c r="G494" s="48">
        <f t="shared" si="132"/>
        <v>0</v>
      </c>
      <c r="H494" s="49">
        <f t="shared" si="133"/>
        <v>1642.96</v>
      </c>
      <c r="I494" s="50">
        <v>0.57999999999999996</v>
      </c>
      <c r="J494" s="50">
        <f t="shared" si="139"/>
        <v>952.91679999999997</v>
      </c>
      <c r="K494" s="51">
        <f t="shared" si="140"/>
        <v>0</v>
      </c>
      <c r="L494" s="51">
        <f t="shared" si="141"/>
        <v>0</v>
      </c>
      <c r="M494" s="51">
        <f t="shared" si="142"/>
        <v>0</v>
      </c>
      <c r="N494" s="51">
        <f t="shared" si="138"/>
        <v>952.91679999999997</v>
      </c>
      <c r="O494" s="52">
        <f t="shared" si="130"/>
        <v>0</v>
      </c>
      <c r="P494" s="53">
        <f t="shared" si="131"/>
        <v>0</v>
      </c>
    </row>
    <row r="495" spans="1:16" x14ac:dyDescent="0.25">
      <c r="A495" s="64" t="s">
        <v>932</v>
      </c>
      <c r="B495" s="64" t="s">
        <v>232</v>
      </c>
      <c r="C495" s="65" t="s">
        <v>91</v>
      </c>
      <c r="D495" s="66">
        <v>106.8</v>
      </c>
      <c r="E495" s="67">
        <v>106.8</v>
      </c>
      <c r="F495" s="67"/>
      <c r="G495" s="69">
        <f t="shared" si="132"/>
        <v>106.8</v>
      </c>
      <c r="H495" s="70">
        <f t="shared" si="133"/>
        <v>0</v>
      </c>
      <c r="I495" s="71">
        <v>1.06</v>
      </c>
      <c r="J495" s="71">
        <f t="shared" si="139"/>
        <v>113.208</v>
      </c>
      <c r="K495" s="72">
        <f t="shared" si="140"/>
        <v>113.208</v>
      </c>
      <c r="L495" s="72">
        <f t="shared" si="141"/>
        <v>0</v>
      </c>
      <c r="M495" s="72">
        <f t="shared" si="142"/>
        <v>113.208</v>
      </c>
      <c r="N495" s="72">
        <f t="shared" si="138"/>
        <v>0</v>
      </c>
      <c r="O495" s="73">
        <f t="shared" si="130"/>
        <v>0</v>
      </c>
      <c r="P495" s="74">
        <f t="shared" si="131"/>
        <v>1</v>
      </c>
    </row>
    <row r="496" spans="1:16" ht="26.25" x14ac:dyDescent="0.25">
      <c r="A496" s="64" t="s">
        <v>933</v>
      </c>
      <c r="B496" s="64" t="s">
        <v>68</v>
      </c>
      <c r="C496" s="65" t="s">
        <v>69</v>
      </c>
      <c r="D496" s="66">
        <v>3684.43</v>
      </c>
      <c r="E496" s="67">
        <v>3684.43</v>
      </c>
      <c r="F496" s="67"/>
      <c r="G496" s="69">
        <f t="shared" si="132"/>
        <v>3684.43</v>
      </c>
      <c r="H496" s="70">
        <f t="shared" si="133"/>
        <v>0</v>
      </c>
      <c r="I496" s="71">
        <v>0.63</v>
      </c>
      <c r="J496" s="71">
        <f t="shared" si="139"/>
        <v>2321.1909000000001</v>
      </c>
      <c r="K496" s="72">
        <f t="shared" si="140"/>
        <v>2321.1909000000001</v>
      </c>
      <c r="L496" s="72">
        <f t="shared" si="141"/>
        <v>0</v>
      </c>
      <c r="M496" s="72">
        <f t="shared" si="142"/>
        <v>2321.1909000000001</v>
      </c>
      <c r="N496" s="72">
        <f t="shared" si="138"/>
        <v>0</v>
      </c>
      <c r="O496" s="73">
        <f t="shared" si="130"/>
        <v>0</v>
      </c>
      <c r="P496" s="74">
        <f t="shared" si="131"/>
        <v>1</v>
      </c>
    </row>
    <row r="497" spans="1:16" x14ac:dyDescent="0.25">
      <c r="A497" s="64" t="s">
        <v>934</v>
      </c>
      <c r="B497" s="64" t="s">
        <v>935</v>
      </c>
      <c r="C497" s="65" t="s">
        <v>936</v>
      </c>
      <c r="D497" s="66">
        <v>160.19</v>
      </c>
      <c r="E497" s="67">
        <v>160.19</v>
      </c>
      <c r="F497" s="67"/>
      <c r="G497" s="69">
        <f t="shared" si="132"/>
        <v>160.19</v>
      </c>
      <c r="H497" s="70">
        <f t="shared" si="133"/>
        <v>0</v>
      </c>
      <c r="I497" s="71">
        <v>41.33</v>
      </c>
      <c r="J497" s="71">
        <f t="shared" si="139"/>
        <v>6620.6526999999996</v>
      </c>
      <c r="K497" s="72">
        <f t="shared" si="140"/>
        <v>6620.6526999999996</v>
      </c>
      <c r="L497" s="72">
        <f t="shared" si="141"/>
        <v>0</v>
      </c>
      <c r="M497" s="72">
        <f t="shared" si="142"/>
        <v>6620.6526999999996</v>
      </c>
      <c r="N497" s="72">
        <f t="shared" si="138"/>
        <v>0</v>
      </c>
      <c r="O497" s="73">
        <f t="shared" si="130"/>
        <v>0</v>
      </c>
      <c r="P497" s="74">
        <f t="shared" si="131"/>
        <v>1</v>
      </c>
    </row>
    <row r="498" spans="1:16" x14ac:dyDescent="0.25">
      <c r="A498" s="10">
        <v>1</v>
      </c>
      <c r="B498" s="10" t="s">
        <v>76</v>
      </c>
      <c r="C498" s="11"/>
      <c r="D498" s="95"/>
      <c r="E498" s="96">
        <v>0</v>
      </c>
      <c r="F498" s="144"/>
      <c r="G498" s="98">
        <f t="shared" si="132"/>
        <v>0</v>
      </c>
      <c r="H498" s="99">
        <f t="shared" si="133"/>
        <v>0</v>
      </c>
      <c r="I498" s="100"/>
      <c r="J498" s="101">
        <f>J499</f>
        <v>32250.559999999998</v>
      </c>
      <c r="K498" s="101">
        <f>K499</f>
        <v>0</v>
      </c>
      <c r="L498" s="101">
        <f>L499</f>
        <v>0</v>
      </c>
      <c r="M498" s="101">
        <f>M499</f>
        <v>0</v>
      </c>
      <c r="N498" s="101">
        <f t="shared" si="138"/>
        <v>32250.559999999998</v>
      </c>
      <c r="O498" s="102">
        <f t="shared" si="130"/>
        <v>0</v>
      </c>
      <c r="P498" s="19">
        <f t="shared" si="131"/>
        <v>0</v>
      </c>
    </row>
    <row r="499" spans="1:16" x14ac:dyDescent="0.25">
      <c r="A499" s="20" t="s">
        <v>24</v>
      </c>
      <c r="B499" s="20" t="s">
        <v>118</v>
      </c>
      <c r="C499" s="21"/>
      <c r="D499" s="41"/>
      <c r="E499" s="42">
        <v>0</v>
      </c>
      <c r="F499" s="139"/>
      <c r="G499" s="55">
        <f t="shared" si="132"/>
        <v>0</v>
      </c>
      <c r="H499" s="56">
        <f t="shared" si="133"/>
        <v>0</v>
      </c>
      <c r="I499" s="57"/>
      <c r="J499" s="58">
        <f>SUM(J500:J501)</f>
        <v>32250.559999999998</v>
      </c>
      <c r="K499" s="58">
        <f>SUM(K500:K501)</f>
        <v>0</v>
      </c>
      <c r="L499" s="58">
        <f>SUM(L500:L501)</f>
        <v>0</v>
      </c>
      <c r="M499" s="58">
        <f>SUM(M500:M501)</f>
        <v>0</v>
      </c>
      <c r="N499" s="58">
        <f t="shared" si="138"/>
        <v>32250.559999999998</v>
      </c>
      <c r="O499" s="59">
        <f t="shared" si="130"/>
        <v>0</v>
      </c>
      <c r="P499" s="29">
        <f t="shared" si="131"/>
        <v>0</v>
      </c>
    </row>
    <row r="500" spans="1:16" x14ac:dyDescent="0.25">
      <c r="A500" s="43" t="s">
        <v>26</v>
      </c>
      <c r="B500" s="43" t="s">
        <v>937</v>
      </c>
      <c r="C500" s="44" t="s">
        <v>28</v>
      </c>
      <c r="D500" s="45">
        <v>8</v>
      </c>
      <c r="E500" s="46">
        <v>0</v>
      </c>
      <c r="F500" s="138"/>
      <c r="G500" s="48">
        <f t="shared" si="132"/>
        <v>0</v>
      </c>
      <c r="H500" s="49">
        <f t="shared" si="133"/>
        <v>8</v>
      </c>
      <c r="I500" s="50">
        <v>2418.12</v>
      </c>
      <c r="J500" s="50">
        <f>I500*D500</f>
        <v>19344.96</v>
      </c>
      <c r="K500" s="51">
        <f>E500*I500</f>
        <v>0</v>
      </c>
      <c r="L500" s="51">
        <f>F500*I500</f>
        <v>0</v>
      </c>
      <c r="M500" s="51">
        <f>I500*G500</f>
        <v>0</v>
      </c>
      <c r="N500" s="51">
        <f t="shared" si="138"/>
        <v>19344.96</v>
      </c>
      <c r="O500" s="52">
        <f t="shared" si="130"/>
        <v>0</v>
      </c>
      <c r="P500" s="53">
        <f t="shared" si="131"/>
        <v>0</v>
      </c>
    </row>
    <row r="501" spans="1:16" ht="26.25" x14ac:dyDescent="0.25">
      <c r="A501" s="43" t="s">
        <v>29</v>
      </c>
      <c r="B501" s="43" t="s">
        <v>938</v>
      </c>
      <c r="C501" s="44" t="s">
        <v>28</v>
      </c>
      <c r="D501" s="45">
        <v>8</v>
      </c>
      <c r="E501" s="46">
        <v>0</v>
      </c>
      <c r="F501" s="138"/>
      <c r="G501" s="48">
        <f t="shared" si="132"/>
        <v>0</v>
      </c>
      <c r="H501" s="49">
        <f t="shared" si="133"/>
        <v>8</v>
      </c>
      <c r="I501" s="50">
        <v>1613.2</v>
      </c>
      <c r="J501" s="50">
        <f>I501*D501</f>
        <v>12905.6</v>
      </c>
      <c r="K501" s="51">
        <f>E501*I501</f>
        <v>0</v>
      </c>
      <c r="L501" s="51">
        <f>F501*I501</f>
        <v>0</v>
      </c>
      <c r="M501" s="51">
        <f>I501*G501</f>
        <v>0</v>
      </c>
      <c r="N501" s="51">
        <f t="shared" si="138"/>
        <v>12905.6</v>
      </c>
      <c r="O501" s="52">
        <f t="shared" si="130"/>
        <v>0</v>
      </c>
      <c r="P501" s="53">
        <f t="shared" si="131"/>
        <v>0</v>
      </c>
    </row>
    <row r="502" spans="1:16" x14ac:dyDescent="0.25">
      <c r="A502" s="10">
        <v>2</v>
      </c>
      <c r="B502" s="10" t="s">
        <v>279</v>
      </c>
      <c r="C502" s="11"/>
      <c r="D502" s="95"/>
      <c r="E502" s="96">
        <v>0</v>
      </c>
      <c r="F502" s="144"/>
      <c r="G502" s="98">
        <f t="shared" si="132"/>
        <v>0</v>
      </c>
      <c r="H502" s="99">
        <f t="shared" si="133"/>
        <v>0</v>
      </c>
      <c r="I502" s="100"/>
      <c r="J502" s="101">
        <f>J503</f>
        <v>22363.809999999998</v>
      </c>
      <c r="K502" s="101">
        <f>K503</f>
        <v>6161</v>
      </c>
      <c r="L502" s="101">
        <f>L503</f>
        <v>0</v>
      </c>
      <c r="M502" s="101">
        <f>M503</f>
        <v>6161</v>
      </c>
      <c r="N502" s="101">
        <f t="shared" si="138"/>
        <v>16202.809999999998</v>
      </c>
      <c r="O502" s="102">
        <f t="shared" si="130"/>
        <v>0</v>
      </c>
      <c r="P502" s="19">
        <f t="shared" si="131"/>
        <v>0.27548973095371498</v>
      </c>
    </row>
    <row r="503" spans="1:16" x14ac:dyDescent="0.25">
      <c r="A503" s="20" t="s">
        <v>77</v>
      </c>
      <c r="B503" s="20" t="s">
        <v>939</v>
      </c>
      <c r="C503" s="21"/>
      <c r="D503" s="41"/>
      <c r="E503" s="42">
        <v>0</v>
      </c>
      <c r="F503" s="139"/>
      <c r="G503" s="55">
        <f t="shared" si="132"/>
        <v>0</v>
      </c>
      <c r="H503" s="56">
        <f t="shared" si="133"/>
        <v>0</v>
      </c>
      <c r="I503" s="57"/>
      <c r="J503" s="58">
        <f>SUM(J504:J509)</f>
        <v>22363.809999999998</v>
      </c>
      <c r="K503" s="58">
        <f>SUM(K504:K509)</f>
        <v>6161</v>
      </c>
      <c r="L503" s="58">
        <f>SUM(L504:L509)</f>
        <v>0</v>
      </c>
      <c r="M503" s="58">
        <f>SUM(M504:M509)</f>
        <v>6161</v>
      </c>
      <c r="N503" s="58">
        <f t="shared" si="138"/>
        <v>16202.809999999998</v>
      </c>
      <c r="O503" s="59">
        <f t="shared" si="130"/>
        <v>0</v>
      </c>
      <c r="P503" s="29">
        <f t="shared" si="131"/>
        <v>0.27548973095371498</v>
      </c>
    </row>
    <row r="504" spans="1:16" ht="26.25" x14ac:dyDescent="0.25">
      <c r="A504" s="43" t="s">
        <v>79</v>
      </c>
      <c r="B504" s="43" t="s">
        <v>940</v>
      </c>
      <c r="C504" s="44" t="s">
        <v>941</v>
      </c>
      <c r="D504" s="45">
        <v>1</v>
      </c>
      <c r="E504" s="46">
        <v>1</v>
      </c>
      <c r="F504" s="45"/>
      <c r="G504" s="48">
        <f t="shared" si="132"/>
        <v>1</v>
      </c>
      <c r="H504" s="49">
        <f t="shared" si="133"/>
        <v>0</v>
      </c>
      <c r="I504" s="50">
        <v>5076.74</v>
      </c>
      <c r="J504" s="50">
        <f t="shared" ref="J504:J509" si="143">I504*D504</f>
        <v>5076.74</v>
      </c>
      <c r="K504" s="51">
        <f t="shared" ref="K504:K509" si="144">E504*I504</f>
        <v>5076.74</v>
      </c>
      <c r="L504" s="51">
        <f t="shared" ref="L504:L509" si="145">F504*I504</f>
        <v>0</v>
      </c>
      <c r="M504" s="51">
        <f t="shared" ref="M504:M509" si="146">I504*G504</f>
        <v>5076.74</v>
      </c>
      <c r="N504" s="51">
        <f t="shared" si="138"/>
        <v>0</v>
      </c>
      <c r="O504" s="52">
        <f t="shared" si="130"/>
        <v>0</v>
      </c>
      <c r="P504" s="53">
        <f t="shared" si="131"/>
        <v>1</v>
      </c>
    </row>
    <row r="505" spans="1:16" x14ac:dyDescent="0.25">
      <c r="A505" s="43" t="s">
        <v>82</v>
      </c>
      <c r="B505" s="43" t="s">
        <v>942</v>
      </c>
      <c r="C505" s="44" t="s">
        <v>941</v>
      </c>
      <c r="D505" s="45">
        <v>1</v>
      </c>
      <c r="E505" s="46">
        <v>0</v>
      </c>
      <c r="F505" s="138"/>
      <c r="G505" s="48">
        <f t="shared" si="132"/>
        <v>0</v>
      </c>
      <c r="H505" s="49">
        <f t="shared" si="133"/>
        <v>1</v>
      </c>
      <c r="I505" s="50">
        <v>315.58</v>
      </c>
      <c r="J505" s="50">
        <f t="shared" si="143"/>
        <v>315.58</v>
      </c>
      <c r="K505" s="51">
        <f t="shared" si="144"/>
        <v>0</v>
      </c>
      <c r="L505" s="51">
        <f t="shared" si="145"/>
        <v>0</v>
      </c>
      <c r="M505" s="51">
        <f t="shared" si="146"/>
        <v>0</v>
      </c>
      <c r="N505" s="51">
        <f t="shared" si="138"/>
        <v>315.58</v>
      </c>
      <c r="O505" s="52">
        <f t="shared" si="130"/>
        <v>0</v>
      </c>
      <c r="P505" s="53">
        <f t="shared" si="131"/>
        <v>0</v>
      </c>
    </row>
    <row r="506" spans="1:16" s="30" customFormat="1" ht="26.25" x14ac:dyDescent="0.25">
      <c r="A506" s="145" t="s">
        <v>85</v>
      </c>
      <c r="B506" s="145" t="s">
        <v>943</v>
      </c>
      <c r="C506" s="146" t="s">
        <v>941</v>
      </c>
      <c r="D506" s="147">
        <v>1</v>
      </c>
      <c r="E506" s="148">
        <v>1</v>
      </c>
      <c r="F506" s="149"/>
      <c r="G506" s="150">
        <f t="shared" si="132"/>
        <v>1</v>
      </c>
      <c r="H506" s="151">
        <f t="shared" si="133"/>
        <v>0</v>
      </c>
      <c r="I506" s="152">
        <v>1084.26</v>
      </c>
      <c r="J506" s="152">
        <f t="shared" si="143"/>
        <v>1084.26</v>
      </c>
      <c r="K506" s="153">
        <f t="shared" si="144"/>
        <v>1084.26</v>
      </c>
      <c r="L506" s="153">
        <f t="shared" si="145"/>
        <v>0</v>
      </c>
      <c r="M506" s="153">
        <f t="shared" si="146"/>
        <v>1084.26</v>
      </c>
      <c r="N506" s="153">
        <f t="shared" si="138"/>
        <v>0</v>
      </c>
      <c r="O506" s="154">
        <f t="shared" si="130"/>
        <v>0</v>
      </c>
      <c r="P506" s="155">
        <f t="shared" si="131"/>
        <v>1</v>
      </c>
    </row>
    <row r="507" spans="1:16" x14ac:dyDescent="0.25">
      <c r="A507" s="43" t="s">
        <v>944</v>
      </c>
      <c r="B507" s="43" t="s">
        <v>945</v>
      </c>
      <c r="C507" s="44" t="s">
        <v>28</v>
      </c>
      <c r="D507" s="45">
        <v>1</v>
      </c>
      <c r="E507" s="46">
        <v>0</v>
      </c>
      <c r="F507" s="138"/>
      <c r="G507" s="48">
        <f t="shared" si="132"/>
        <v>0</v>
      </c>
      <c r="H507" s="49">
        <f t="shared" si="133"/>
        <v>1</v>
      </c>
      <c r="I507" s="50">
        <v>266.37</v>
      </c>
      <c r="J507" s="50">
        <f t="shared" si="143"/>
        <v>266.37</v>
      </c>
      <c r="K507" s="51">
        <f t="shared" si="144"/>
        <v>0</v>
      </c>
      <c r="L507" s="51">
        <f t="shared" si="145"/>
        <v>0</v>
      </c>
      <c r="M507" s="51">
        <f t="shared" si="146"/>
        <v>0</v>
      </c>
      <c r="N507" s="51">
        <f t="shared" si="138"/>
        <v>266.37</v>
      </c>
      <c r="O507" s="52">
        <f t="shared" si="130"/>
        <v>0</v>
      </c>
      <c r="P507" s="53">
        <f t="shared" si="131"/>
        <v>0</v>
      </c>
    </row>
    <row r="508" spans="1:16" x14ac:dyDescent="0.25">
      <c r="A508" s="43" t="s">
        <v>946</v>
      </c>
      <c r="B508" s="43" t="s">
        <v>947</v>
      </c>
      <c r="C508" s="44" t="s">
        <v>28</v>
      </c>
      <c r="D508" s="45">
        <v>1</v>
      </c>
      <c r="E508" s="46">
        <v>0</v>
      </c>
      <c r="F508" s="138"/>
      <c r="G508" s="48">
        <f t="shared" si="132"/>
        <v>0</v>
      </c>
      <c r="H508" s="49">
        <f t="shared" si="133"/>
        <v>1</v>
      </c>
      <c r="I508" s="50">
        <v>6466.47</v>
      </c>
      <c r="J508" s="50">
        <f t="shared" si="143"/>
        <v>6466.47</v>
      </c>
      <c r="K508" s="51">
        <f t="shared" si="144"/>
        <v>0</v>
      </c>
      <c r="L508" s="51">
        <f t="shared" si="145"/>
        <v>0</v>
      </c>
      <c r="M508" s="51">
        <f t="shared" si="146"/>
        <v>0</v>
      </c>
      <c r="N508" s="51">
        <f t="shared" si="138"/>
        <v>6466.47</v>
      </c>
      <c r="O508" s="52">
        <f>L508/J508</f>
        <v>0</v>
      </c>
      <c r="P508" s="53">
        <f>M508/J508</f>
        <v>0</v>
      </c>
    </row>
    <row r="509" spans="1:16" ht="26.25" x14ac:dyDescent="0.25">
      <c r="A509" s="43" t="s">
        <v>948</v>
      </c>
      <c r="B509" s="43" t="s">
        <v>949</v>
      </c>
      <c r="C509" s="44" t="s">
        <v>941</v>
      </c>
      <c r="D509" s="45">
        <v>1</v>
      </c>
      <c r="E509" s="46">
        <v>0</v>
      </c>
      <c r="F509" s="138"/>
      <c r="G509" s="48">
        <f t="shared" si="132"/>
        <v>0</v>
      </c>
      <c r="H509" s="49">
        <f t="shared" si="133"/>
        <v>1</v>
      </c>
      <c r="I509" s="50">
        <v>9154.39</v>
      </c>
      <c r="J509" s="50">
        <f t="shared" si="143"/>
        <v>9154.39</v>
      </c>
      <c r="K509" s="51">
        <f t="shared" si="144"/>
        <v>0</v>
      </c>
      <c r="L509" s="51">
        <f t="shared" si="145"/>
        <v>0</v>
      </c>
      <c r="M509" s="51">
        <f t="shared" si="146"/>
        <v>0</v>
      </c>
      <c r="N509" s="51">
        <f t="shared" si="138"/>
        <v>9154.39</v>
      </c>
      <c r="O509" s="52">
        <f>L509/J509</f>
        <v>0</v>
      </c>
      <c r="P509" s="53">
        <f>M509/J509</f>
        <v>0</v>
      </c>
    </row>
    <row r="510" spans="1:16" x14ac:dyDescent="0.25">
      <c r="A510" s="156"/>
      <c r="B510" s="157" t="s">
        <v>950</v>
      </c>
      <c r="C510" s="158"/>
      <c r="D510" s="159"/>
      <c r="E510" s="160">
        <f>G510+H510+I510+J510</f>
        <v>3844072.0134999994</v>
      </c>
      <c r="F510" s="161">
        <f>G510+H510+I510+J510</f>
        <v>3844072.0134999994</v>
      </c>
      <c r="G510" s="162">
        <v>317414.76</v>
      </c>
      <c r="H510" s="163">
        <v>314201.45</v>
      </c>
      <c r="I510" s="164">
        <v>130304.87</v>
      </c>
      <c r="J510" s="165">
        <f>SUM(J7+J33+J134+J498+J502)</f>
        <v>3082150.9334999993</v>
      </c>
      <c r="K510" s="165">
        <f>SUM(K7+K33+K134+K498+K502)</f>
        <v>2601215.4560500002</v>
      </c>
      <c r="L510" s="165">
        <f>SUM(L7+L33+L134+L498+L502)</f>
        <v>95450.674499999994</v>
      </c>
      <c r="M510" s="165">
        <f>SUM(M7+M33+M134+M498+M502)</f>
        <v>2696666.1305499999</v>
      </c>
      <c r="N510" s="165">
        <f>SUM(N7+N33+N134+N498+N502)</f>
        <v>386017.30294999934</v>
      </c>
      <c r="O510" s="165"/>
      <c r="P510" s="165"/>
    </row>
    <row r="511" spans="1:16" x14ac:dyDescent="0.25">
      <c r="A511" s="185" t="s">
        <v>951</v>
      </c>
      <c r="B511" s="181"/>
      <c r="C511" s="182"/>
      <c r="D511" s="186" t="s">
        <v>952</v>
      </c>
      <c r="E511" s="181"/>
      <c r="F511" s="181"/>
      <c r="G511" s="181"/>
      <c r="H511" s="181"/>
      <c r="I511" s="181"/>
      <c r="J511" s="182"/>
      <c r="K511" s="187" t="s">
        <v>953</v>
      </c>
      <c r="L511" s="181"/>
      <c r="M511" s="181"/>
      <c r="N511" s="181"/>
      <c r="O511" s="181"/>
      <c r="P511" s="182"/>
    </row>
    <row r="512" spans="1:16" x14ac:dyDescent="0.25">
      <c r="A512" s="166"/>
      <c r="B512" s="166"/>
      <c r="C512" s="166"/>
      <c r="D512" s="166"/>
      <c r="E512" s="166"/>
      <c r="F512" s="167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</row>
    <row r="513" spans="1:16" x14ac:dyDescent="0.25">
      <c r="A513" s="166"/>
      <c r="B513" s="166"/>
      <c r="C513" s="166"/>
      <c r="D513" s="166"/>
      <c r="E513" s="166"/>
      <c r="F513" s="167"/>
      <c r="G513" s="166"/>
      <c r="H513" s="166"/>
      <c r="I513" s="166"/>
      <c r="J513" s="166"/>
      <c r="K513" s="166"/>
      <c r="L513" s="166"/>
      <c r="M513" s="168"/>
      <c r="N513" s="166"/>
      <c r="O513" s="166"/>
      <c r="P513" s="166"/>
    </row>
    <row r="514" spans="1:16" x14ac:dyDescent="0.25">
      <c r="A514" s="166"/>
      <c r="B514" s="166"/>
      <c r="C514" s="166"/>
      <c r="D514" s="166"/>
      <c r="E514" s="166"/>
      <c r="F514" s="167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</row>
    <row r="515" spans="1:16" x14ac:dyDescent="0.25">
      <c r="A515" s="166"/>
      <c r="B515" s="166"/>
      <c r="C515" s="166"/>
      <c r="D515" s="166"/>
      <c r="E515" s="166"/>
      <c r="F515" s="167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</row>
    <row r="516" spans="1:16" x14ac:dyDescent="0.25">
      <c r="A516" s="166"/>
      <c r="B516" s="166"/>
      <c r="C516" s="166"/>
      <c r="D516" s="166"/>
      <c r="E516" s="166"/>
      <c r="F516" s="167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</row>
    <row r="517" spans="1:16" x14ac:dyDescent="0.25">
      <c r="A517" s="166"/>
      <c r="B517" s="166"/>
      <c r="C517" s="166"/>
      <c r="D517" s="166"/>
      <c r="E517" s="166"/>
      <c r="F517" s="167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</row>
    <row r="518" spans="1:16" x14ac:dyDescent="0.25">
      <c r="A518" s="166"/>
      <c r="B518" s="166"/>
      <c r="C518" s="166"/>
      <c r="D518" s="166"/>
      <c r="E518" s="166"/>
      <c r="F518" s="167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</row>
    <row r="519" spans="1:16" x14ac:dyDescent="0.25">
      <c r="A519" s="166"/>
      <c r="B519" s="166"/>
      <c r="C519" s="166"/>
      <c r="D519" s="166"/>
      <c r="E519" s="166"/>
      <c r="F519" s="167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</row>
    <row r="520" spans="1:16" x14ac:dyDescent="0.25">
      <c r="A520" s="166"/>
      <c r="B520" s="166"/>
      <c r="C520" s="166"/>
      <c r="D520" s="166"/>
      <c r="E520" s="166"/>
      <c r="F520" s="167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</row>
    <row r="521" spans="1:16" x14ac:dyDescent="0.25">
      <c r="A521" s="166"/>
      <c r="B521" s="166"/>
      <c r="C521" s="166"/>
      <c r="D521" s="166"/>
      <c r="E521" s="166"/>
      <c r="F521" s="167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</row>
    <row r="522" spans="1:16" x14ac:dyDescent="0.25">
      <c r="A522" s="166"/>
      <c r="B522" s="166"/>
      <c r="C522" s="166"/>
      <c r="D522" s="166"/>
      <c r="E522" s="166"/>
      <c r="F522" s="167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</row>
    <row r="523" spans="1:16" x14ac:dyDescent="0.25">
      <c r="A523" s="166"/>
      <c r="B523" s="166"/>
      <c r="C523" s="166"/>
      <c r="D523" s="166"/>
      <c r="E523" s="166"/>
      <c r="F523" s="167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</row>
    <row r="524" spans="1:16" x14ac:dyDescent="0.25">
      <c r="A524" s="166"/>
      <c r="B524" s="166"/>
      <c r="C524" s="166"/>
      <c r="D524" s="166"/>
      <c r="E524" s="166"/>
      <c r="F524" s="167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</row>
    <row r="525" spans="1:16" x14ac:dyDescent="0.25">
      <c r="A525" s="166"/>
      <c r="B525" s="166"/>
      <c r="C525" s="166"/>
      <c r="D525" s="166"/>
      <c r="E525" s="166"/>
      <c r="F525" s="167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</row>
    <row r="526" spans="1:16" x14ac:dyDescent="0.25">
      <c r="A526" s="166"/>
      <c r="B526" s="166"/>
      <c r="C526" s="166"/>
      <c r="D526" s="166"/>
      <c r="E526" s="166"/>
      <c r="F526" s="167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</row>
    <row r="527" spans="1:16" x14ac:dyDescent="0.25">
      <c r="A527" s="166"/>
      <c r="B527" s="166"/>
      <c r="C527" s="166"/>
      <c r="D527" s="166"/>
      <c r="E527" s="166"/>
      <c r="F527" s="167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</row>
    <row r="528" spans="1:16" x14ac:dyDescent="0.25">
      <c r="A528" s="166"/>
      <c r="B528" s="166"/>
      <c r="C528" s="166"/>
      <c r="D528" s="166"/>
      <c r="E528" s="166"/>
      <c r="F528" s="167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</row>
    <row r="529" spans="1:16" x14ac:dyDescent="0.25">
      <c r="A529" s="166"/>
      <c r="B529" s="166"/>
      <c r="C529" s="166"/>
      <c r="D529" s="166"/>
      <c r="E529" s="166"/>
      <c r="F529" s="167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</row>
    <row r="530" spans="1:16" x14ac:dyDescent="0.25">
      <c r="A530" s="166"/>
      <c r="B530" s="166"/>
      <c r="C530" s="166"/>
      <c r="D530" s="166"/>
      <c r="E530" s="166"/>
      <c r="F530" s="167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</row>
    <row r="531" spans="1:16" x14ac:dyDescent="0.25">
      <c r="A531" s="166"/>
      <c r="B531" s="166"/>
      <c r="C531" s="166"/>
      <c r="D531" s="166"/>
      <c r="E531" s="166"/>
      <c r="F531" s="167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</row>
    <row r="532" spans="1:16" x14ac:dyDescent="0.25">
      <c r="A532" s="166"/>
      <c r="B532" s="166"/>
      <c r="C532" s="166"/>
      <c r="D532" s="166"/>
      <c r="E532" s="166"/>
      <c r="F532" s="167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</row>
    <row r="533" spans="1:16" x14ac:dyDescent="0.25">
      <c r="A533" s="166"/>
      <c r="B533" s="166"/>
      <c r="C533" s="166"/>
      <c r="D533" s="166"/>
      <c r="E533" s="166"/>
      <c r="F533" s="167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</row>
    <row r="534" spans="1:16" x14ac:dyDescent="0.25">
      <c r="A534" s="166"/>
      <c r="B534" s="166"/>
      <c r="C534" s="166"/>
      <c r="D534" s="166"/>
      <c r="E534" s="166"/>
      <c r="F534" s="167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</row>
    <row r="535" spans="1:16" x14ac:dyDescent="0.25">
      <c r="A535" s="166"/>
      <c r="B535" s="166"/>
      <c r="C535" s="166"/>
      <c r="D535" s="166"/>
      <c r="E535" s="166"/>
      <c r="F535" s="167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</row>
    <row r="536" spans="1:16" x14ac:dyDescent="0.25">
      <c r="A536" s="166"/>
      <c r="B536" s="166"/>
      <c r="C536" s="166"/>
      <c r="D536" s="166"/>
      <c r="E536" s="166"/>
      <c r="F536" s="167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</row>
    <row r="537" spans="1:16" x14ac:dyDescent="0.25">
      <c r="A537" s="166"/>
      <c r="B537" s="166"/>
      <c r="C537" s="166"/>
      <c r="D537" s="166"/>
      <c r="E537" s="166"/>
      <c r="F537" s="167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</row>
    <row r="538" spans="1:16" x14ac:dyDescent="0.25">
      <c r="A538" s="166"/>
      <c r="B538" s="166"/>
      <c r="C538" s="166"/>
      <c r="D538" s="166"/>
      <c r="E538" s="166"/>
      <c r="F538" s="167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</row>
    <row r="539" spans="1:16" x14ac:dyDescent="0.25">
      <c r="A539" s="166"/>
      <c r="B539" s="166"/>
      <c r="C539" s="166"/>
      <c r="D539" s="166"/>
      <c r="E539" s="166"/>
      <c r="F539" s="167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</row>
    <row r="540" spans="1:16" x14ac:dyDescent="0.25">
      <c r="A540" s="166"/>
      <c r="B540" s="166"/>
      <c r="C540" s="166"/>
      <c r="D540" s="166"/>
      <c r="E540" s="166"/>
      <c r="F540" s="167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</row>
    <row r="541" spans="1:16" x14ac:dyDescent="0.25">
      <c r="A541" s="166"/>
      <c r="B541" s="166"/>
      <c r="C541" s="166"/>
      <c r="D541" s="166"/>
      <c r="E541" s="166"/>
      <c r="F541" s="167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</row>
    <row r="542" spans="1:16" x14ac:dyDescent="0.25">
      <c r="A542" s="166"/>
      <c r="B542" s="166"/>
      <c r="C542" s="166"/>
      <c r="D542" s="166"/>
      <c r="E542" s="166"/>
      <c r="F542" s="167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</row>
    <row r="543" spans="1:16" x14ac:dyDescent="0.25">
      <c r="A543" s="166"/>
      <c r="B543" s="166"/>
      <c r="C543" s="166"/>
      <c r="D543" s="166"/>
      <c r="E543" s="166"/>
      <c r="F543" s="167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</row>
    <row r="544" spans="1:16" x14ac:dyDescent="0.25">
      <c r="A544" s="166"/>
      <c r="B544" s="166"/>
      <c r="C544" s="166"/>
      <c r="D544" s="166"/>
      <c r="E544" s="166"/>
      <c r="F544" s="167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</row>
    <row r="545" spans="1:16" x14ac:dyDescent="0.25">
      <c r="A545" s="166"/>
      <c r="B545" s="166"/>
      <c r="C545" s="166"/>
      <c r="D545" s="166"/>
      <c r="E545" s="166"/>
      <c r="F545" s="167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</row>
    <row r="546" spans="1:16" x14ac:dyDescent="0.25">
      <c r="A546" s="166"/>
      <c r="B546" s="166"/>
      <c r="C546" s="166"/>
      <c r="D546" s="166"/>
      <c r="E546" s="166"/>
      <c r="F546" s="167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</row>
    <row r="547" spans="1:16" x14ac:dyDescent="0.25">
      <c r="A547" s="166"/>
      <c r="B547" s="166"/>
      <c r="C547" s="166"/>
      <c r="D547" s="166"/>
      <c r="E547" s="166"/>
      <c r="F547" s="167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</row>
    <row r="548" spans="1:16" x14ac:dyDescent="0.25">
      <c r="A548" s="166"/>
      <c r="B548" s="166"/>
      <c r="C548" s="166"/>
      <c r="D548" s="166"/>
      <c r="E548" s="166"/>
      <c r="F548" s="167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</row>
    <row r="549" spans="1:16" x14ac:dyDescent="0.25">
      <c r="A549" s="166"/>
      <c r="B549" s="166"/>
      <c r="C549" s="166"/>
      <c r="D549" s="166"/>
      <c r="E549" s="166"/>
      <c r="F549" s="167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</row>
    <row r="550" spans="1:16" x14ac:dyDescent="0.25">
      <c r="A550" s="166"/>
      <c r="B550" s="166"/>
      <c r="C550" s="166"/>
      <c r="D550" s="166"/>
      <c r="E550" s="166"/>
      <c r="F550" s="167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</row>
    <row r="551" spans="1:16" x14ac:dyDescent="0.25">
      <c r="A551" s="166"/>
      <c r="B551" s="166"/>
      <c r="C551" s="166"/>
      <c r="D551" s="166"/>
      <c r="E551" s="166"/>
      <c r="F551" s="167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</row>
    <row r="552" spans="1:16" x14ac:dyDescent="0.25">
      <c r="A552" s="166"/>
      <c r="B552" s="166"/>
      <c r="C552" s="166"/>
      <c r="D552" s="166"/>
      <c r="E552" s="166"/>
      <c r="F552" s="167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</row>
    <row r="553" spans="1:16" x14ac:dyDescent="0.25">
      <c r="A553" s="166"/>
      <c r="B553" s="166"/>
      <c r="C553" s="166"/>
      <c r="D553" s="166"/>
      <c r="E553" s="166"/>
      <c r="F553" s="167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</row>
    <row r="554" spans="1:16" x14ac:dyDescent="0.25">
      <c r="A554" s="166"/>
      <c r="B554" s="166"/>
      <c r="C554" s="166"/>
      <c r="D554" s="166"/>
      <c r="E554" s="166"/>
      <c r="F554" s="167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</row>
    <row r="555" spans="1:16" x14ac:dyDescent="0.25">
      <c r="A555" s="166"/>
      <c r="B555" s="166"/>
      <c r="C555" s="166"/>
      <c r="D555" s="166"/>
      <c r="E555" s="166"/>
      <c r="F555" s="167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</row>
    <row r="556" spans="1:16" x14ac:dyDescent="0.25">
      <c r="A556" s="166"/>
      <c r="B556" s="166"/>
      <c r="C556" s="166"/>
      <c r="D556" s="166"/>
      <c r="E556" s="166"/>
      <c r="F556" s="167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</row>
    <row r="557" spans="1:16" x14ac:dyDescent="0.25">
      <c r="A557" s="166"/>
      <c r="B557" s="166"/>
      <c r="C557" s="166"/>
      <c r="D557" s="166"/>
      <c r="E557" s="166"/>
      <c r="F557" s="167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</row>
    <row r="558" spans="1:16" x14ac:dyDescent="0.25">
      <c r="A558" s="166"/>
      <c r="B558" s="166"/>
      <c r="C558" s="166"/>
      <c r="D558" s="166"/>
      <c r="E558" s="166"/>
      <c r="F558" s="167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</row>
    <row r="559" spans="1:16" x14ac:dyDescent="0.25">
      <c r="A559" s="166"/>
      <c r="B559" s="166"/>
      <c r="C559" s="166"/>
      <c r="D559" s="166"/>
      <c r="E559" s="166"/>
      <c r="F559" s="167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</row>
    <row r="560" spans="1:16" x14ac:dyDescent="0.25">
      <c r="A560" s="166"/>
      <c r="B560" s="166"/>
      <c r="C560" s="166"/>
      <c r="D560" s="166"/>
      <c r="E560" s="166"/>
      <c r="F560" s="167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</row>
    <row r="561" spans="1:16" x14ac:dyDescent="0.25">
      <c r="A561" s="166"/>
      <c r="B561" s="166"/>
      <c r="C561" s="166"/>
      <c r="D561" s="166"/>
      <c r="E561" s="166"/>
      <c r="F561" s="167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</row>
    <row r="562" spans="1:16" x14ac:dyDescent="0.25">
      <c r="A562" s="166"/>
      <c r="B562" s="166"/>
      <c r="C562" s="166"/>
      <c r="D562" s="166"/>
      <c r="E562" s="166"/>
      <c r="F562" s="167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</row>
    <row r="563" spans="1:16" x14ac:dyDescent="0.25">
      <c r="A563" s="166"/>
      <c r="B563" s="166"/>
      <c r="C563" s="166"/>
      <c r="D563" s="166"/>
      <c r="E563" s="166"/>
      <c r="F563" s="167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</row>
    <row r="564" spans="1:16" x14ac:dyDescent="0.25">
      <c r="A564" s="166"/>
      <c r="B564" s="166"/>
      <c r="C564" s="166"/>
      <c r="D564" s="166"/>
      <c r="E564" s="166"/>
      <c r="F564" s="167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</row>
    <row r="565" spans="1:16" x14ac:dyDescent="0.25">
      <c r="A565" s="166"/>
      <c r="B565" s="166"/>
      <c r="C565" s="166"/>
      <c r="D565" s="166"/>
      <c r="E565" s="166"/>
      <c r="F565" s="167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</row>
    <row r="566" spans="1:16" x14ac:dyDescent="0.25">
      <c r="A566" s="166"/>
      <c r="B566" s="166"/>
      <c r="C566" s="166"/>
      <c r="D566" s="166"/>
      <c r="E566" s="166"/>
      <c r="F566" s="167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</row>
    <row r="567" spans="1:16" x14ac:dyDescent="0.25">
      <c r="A567" s="166"/>
      <c r="B567" s="166"/>
      <c r="C567" s="166"/>
      <c r="D567" s="166"/>
      <c r="E567" s="166"/>
      <c r="F567" s="167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</row>
    <row r="568" spans="1:16" x14ac:dyDescent="0.25">
      <c r="A568" s="166"/>
      <c r="B568" s="166"/>
      <c r="C568" s="166"/>
      <c r="D568" s="166"/>
      <c r="E568" s="166"/>
      <c r="F568" s="167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</row>
    <row r="569" spans="1:16" x14ac:dyDescent="0.25">
      <c r="A569" s="166"/>
      <c r="B569" s="166"/>
      <c r="C569" s="166"/>
      <c r="D569" s="166"/>
      <c r="E569" s="166"/>
      <c r="F569" s="167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</row>
    <row r="570" spans="1:16" x14ac:dyDescent="0.25">
      <c r="A570" s="166"/>
      <c r="B570" s="166"/>
      <c r="C570" s="166"/>
      <c r="D570" s="166"/>
      <c r="E570" s="166"/>
      <c r="F570" s="167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</row>
    <row r="571" spans="1:16" x14ac:dyDescent="0.25">
      <c r="A571" s="166"/>
      <c r="B571" s="166"/>
      <c r="C571" s="166"/>
      <c r="D571" s="166"/>
      <c r="E571" s="166"/>
      <c r="F571" s="167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</row>
    <row r="572" spans="1:16" x14ac:dyDescent="0.25">
      <c r="A572" s="166"/>
      <c r="B572" s="166"/>
      <c r="C572" s="166"/>
      <c r="D572" s="166"/>
      <c r="E572" s="166"/>
      <c r="F572" s="167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</row>
    <row r="573" spans="1:16" x14ac:dyDescent="0.25">
      <c r="A573" s="166"/>
      <c r="B573" s="166"/>
      <c r="C573" s="166"/>
      <c r="D573" s="166"/>
      <c r="E573" s="166"/>
      <c r="F573" s="167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</row>
    <row r="574" spans="1:16" x14ac:dyDescent="0.25">
      <c r="A574" s="166"/>
      <c r="B574" s="166"/>
      <c r="C574" s="166"/>
      <c r="D574" s="166"/>
      <c r="E574" s="166"/>
      <c r="F574" s="167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</row>
    <row r="575" spans="1:16" x14ac:dyDescent="0.25">
      <c r="A575" s="166"/>
      <c r="B575" s="166"/>
      <c r="C575" s="166"/>
      <c r="D575" s="166"/>
      <c r="E575" s="166"/>
      <c r="F575" s="167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</row>
    <row r="576" spans="1:16" x14ac:dyDescent="0.25">
      <c r="A576" s="166"/>
      <c r="B576" s="166"/>
      <c r="C576" s="166"/>
      <c r="D576" s="166"/>
      <c r="E576" s="166"/>
      <c r="F576" s="167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</row>
    <row r="577" spans="1:16" x14ac:dyDescent="0.25">
      <c r="A577" s="166"/>
      <c r="B577" s="166"/>
      <c r="C577" s="166"/>
      <c r="D577" s="166"/>
      <c r="E577" s="166"/>
      <c r="F577" s="167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</row>
    <row r="578" spans="1:16" x14ac:dyDescent="0.25">
      <c r="A578" s="166"/>
      <c r="B578" s="166"/>
      <c r="C578" s="166"/>
      <c r="D578" s="166"/>
      <c r="E578" s="166"/>
      <c r="F578" s="167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</row>
    <row r="579" spans="1:16" x14ac:dyDescent="0.25">
      <c r="A579" s="166"/>
      <c r="B579" s="166"/>
      <c r="C579" s="166"/>
      <c r="D579" s="166"/>
      <c r="E579" s="166"/>
      <c r="F579" s="167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</row>
    <row r="580" spans="1:16" x14ac:dyDescent="0.25">
      <c r="A580" s="166"/>
      <c r="B580" s="166"/>
      <c r="C580" s="166"/>
      <c r="D580" s="166"/>
      <c r="E580" s="166"/>
      <c r="F580" s="167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</row>
    <row r="581" spans="1:16" x14ac:dyDescent="0.25">
      <c r="A581" s="166"/>
      <c r="B581" s="166"/>
      <c r="C581" s="166"/>
      <c r="D581" s="166"/>
      <c r="E581" s="166"/>
      <c r="F581" s="167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</row>
    <row r="582" spans="1:16" x14ac:dyDescent="0.25">
      <c r="A582" s="166"/>
      <c r="B582" s="166"/>
      <c r="C582" s="166"/>
      <c r="D582" s="166"/>
      <c r="E582" s="166"/>
      <c r="F582" s="167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</row>
    <row r="583" spans="1:16" x14ac:dyDescent="0.25">
      <c r="A583" s="166"/>
      <c r="B583" s="166"/>
      <c r="C583" s="166"/>
      <c r="D583" s="166"/>
      <c r="E583" s="166"/>
      <c r="F583" s="167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</row>
    <row r="584" spans="1:16" x14ac:dyDescent="0.25">
      <c r="A584" s="166"/>
      <c r="B584" s="166"/>
      <c r="C584" s="166"/>
      <c r="D584" s="166"/>
      <c r="E584" s="166"/>
      <c r="F584" s="167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</row>
    <row r="585" spans="1:16" x14ac:dyDescent="0.25">
      <c r="A585" s="166"/>
      <c r="B585" s="166"/>
      <c r="C585" s="166"/>
      <c r="D585" s="166"/>
      <c r="E585" s="166"/>
      <c r="F585" s="167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</row>
    <row r="586" spans="1:16" x14ac:dyDescent="0.25">
      <c r="A586" s="166"/>
      <c r="B586" s="166"/>
      <c r="C586" s="166"/>
      <c r="D586" s="166"/>
      <c r="E586" s="166"/>
      <c r="F586" s="167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</row>
    <row r="587" spans="1:16" x14ac:dyDescent="0.25">
      <c r="A587" s="166"/>
      <c r="B587" s="166"/>
      <c r="C587" s="166"/>
      <c r="D587" s="166"/>
      <c r="E587" s="166"/>
      <c r="F587" s="167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</row>
    <row r="588" spans="1:16" x14ac:dyDescent="0.25">
      <c r="A588" s="166"/>
      <c r="B588" s="166"/>
      <c r="C588" s="166"/>
      <c r="D588" s="166"/>
      <c r="E588" s="166"/>
      <c r="F588" s="167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</row>
    <row r="589" spans="1:16" x14ac:dyDescent="0.25">
      <c r="A589" s="166"/>
      <c r="B589" s="166"/>
      <c r="C589" s="166"/>
      <c r="D589" s="166"/>
      <c r="E589" s="166"/>
      <c r="F589" s="167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</row>
    <row r="590" spans="1:16" x14ac:dyDescent="0.25">
      <c r="A590" s="166"/>
      <c r="B590" s="166"/>
      <c r="C590" s="166"/>
      <c r="D590" s="166"/>
      <c r="E590" s="166"/>
      <c r="F590" s="167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</row>
    <row r="591" spans="1:16" x14ac:dyDescent="0.25">
      <c r="A591" s="166"/>
      <c r="B591" s="166"/>
      <c r="C591" s="166"/>
      <c r="D591" s="166"/>
      <c r="E591" s="166"/>
      <c r="F591" s="167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</row>
    <row r="592" spans="1:16" x14ac:dyDescent="0.25">
      <c r="A592" s="166"/>
      <c r="B592" s="166"/>
      <c r="C592" s="166"/>
      <c r="D592" s="166"/>
      <c r="E592" s="166"/>
      <c r="F592" s="167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</row>
    <row r="593" spans="1:16" x14ac:dyDescent="0.25">
      <c r="A593" s="166"/>
      <c r="B593" s="166"/>
      <c r="C593" s="166"/>
      <c r="D593" s="166"/>
      <c r="E593" s="166"/>
      <c r="F593" s="167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</row>
    <row r="594" spans="1:16" x14ac:dyDescent="0.25">
      <c r="A594" s="166"/>
      <c r="B594" s="166"/>
      <c r="C594" s="166"/>
      <c r="D594" s="166"/>
      <c r="E594" s="166"/>
      <c r="F594" s="167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</row>
    <row r="595" spans="1:16" x14ac:dyDescent="0.25">
      <c r="A595" s="166"/>
      <c r="B595" s="166"/>
      <c r="C595" s="166"/>
      <c r="D595" s="166"/>
      <c r="E595" s="166"/>
      <c r="F595" s="167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</row>
    <row r="596" spans="1:16" x14ac:dyDescent="0.25">
      <c r="A596" s="166"/>
      <c r="B596" s="166"/>
      <c r="C596" s="166"/>
      <c r="D596" s="166"/>
      <c r="E596" s="166"/>
      <c r="F596" s="167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</row>
    <row r="597" spans="1:16" x14ac:dyDescent="0.25">
      <c r="A597" s="166"/>
      <c r="B597" s="166"/>
      <c r="C597" s="166"/>
      <c r="D597" s="166"/>
      <c r="E597" s="166"/>
      <c r="F597" s="167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</row>
    <row r="598" spans="1:16" x14ac:dyDescent="0.25">
      <c r="A598" s="166"/>
      <c r="B598" s="166"/>
      <c r="C598" s="166"/>
      <c r="D598" s="166"/>
      <c r="E598" s="166"/>
      <c r="F598" s="167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</row>
    <row r="599" spans="1:16" x14ac:dyDescent="0.25">
      <c r="A599" s="166"/>
      <c r="B599" s="166"/>
      <c r="C599" s="166"/>
      <c r="D599" s="166"/>
      <c r="E599" s="166"/>
      <c r="F599" s="167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</row>
    <row r="600" spans="1:16" x14ac:dyDescent="0.25">
      <c r="A600" s="166"/>
      <c r="B600" s="166"/>
      <c r="C600" s="166"/>
      <c r="D600" s="166"/>
      <c r="E600" s="166"/>
      <c r="F600" s="167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</row>
    <row r="601" spans="1:16" x14ac:dyDescent="0.25">
      <c r="A601" s="166"/>
      <c r="B601" s="166"/>
      <c r="C601" s="166"/>
      <c r="D601" s="166"/>
      <c r="E601" s="166"/>
      <c r="F601" s="167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</row>
    <row r="602" spans="1:16" x14ac:dyDescent="0.25">
      <c r="A602" s="166"/>
      <c r="B602" s="166"/>
      <c r="C602" s="166"/>
      <c r="D602" s="166"/>
      <c r="E602" s="166"/>
      <c r="F602" s="167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</row>
    <row r="603" spans="1:16" x14ac:dyDescent="0.25">
      <c r="A603" s="166"/>
      <c r="B603" s="166"/>
      <c r="C603" s="166"/>
      <c r="D603" s="166"/>
      <c r="E603" s="166"/>
      <c r="F603" s="167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</row>
    <row r="604" spans="1:16" x14ac:dyDescent="0.25">
      <c r="A604" s="166"/>
      <c r="B604" s="166"/>
      <c r="C604" s="166"/>
      <c r="D604" s="166"/>
      <c r="E604" s="166"/>
      <c r="F604" s="167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</row>
    <row r="605" spans="1:16" x14ac:dyDescent="0.25">
      <c r="A605" s="166"/>
      <c r="B605" s="166"/>
      <c r="C605" s="166"/>
      <c r="D605" s="166"/>
      <c r="E605" s="166"/>
      <c r="F605" s="167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</row>
    <row r="606" spans="1:16" x14ac:dyDescent="0.25">
      <c r="A606" s="166"/>
      <c r="B606" s="166"/>
      <c r="C606" s="166"/>
      <c r="D606" s="166"/>
      <c r="E606" s="166"/>
      <c r="F606" s="167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</row>
    <row r="607" spans="1:16" x14ac:dyDescent="0.25">
      <c r="A607" s="166"/>
      <c r="B607" s="166"/>
      <c r="C607" s="166"/>
      <c r="D607" s="166"/>
      <c r="E607" s="166"/>
      <c r="F607" s="167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</row>
    <row r="608" spans="1:16" x14ac:dyDescent="0.25">
      <c r="A608" s="166"/>
      <c r="B608" s="166"/>
      <c r="C608" s="166"/>
      <c r="D608" s="166"/>
      <c r="E608" s="166"/>
      <c r="F608" s="167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</row>
    <row r="609" spans="1:16" x14ac:dyDescent="0.25">
      <c r="A609" s="166"/>
      <c r="B609" s="166"/>
      <c r="C609" s="166"/>
      <c r="D609" s="166"/>
      <c r="E609" s="166"/>
      <c r="F609" s="167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</row>
    <row r="610" spans="1:16" x14ac:dyDescent="0.25">
      <c r="A610" s="166"/>
      <c r="B610" s="166"/>
      <c r="C610" s="166"/>
      <c r="D610" s="166"/>
      <c r="E610" s="166"/>
      <c r="F610" s="167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</row>
    <row r="611" spans="1:16" x14ac:dyDescent="0.25">
      <c r="A611" s="166"/>
      <c r="B611" s="166"/>
      <c r="C611" s="166"/>
      <c r="D611" s="166"/>
      <c r="E611" s="166"/>
      <c r="F611" s="167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</row>
    <row r="612" spans="1:16" x14ac:dyDescent="0.25">
      <c r="A612" s="166"/>
      <c r="B612" s="166"/>
      <c r="C612" s="166"/>
      <c r="D612" s="166"/>
      <c r="E612" s="166"/>
      <c r="F612" s="167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</row>
    <row r="613" spans="1:16" x14ac:dyDescent="0.25">
      <c r="A613" s="166"/>
      <c r="B613" s="166"/>
      <c r="C613" s="166"/>
      <c r="D613" s="166"/>
      <c r="E613" s="166"/>
      <c r="F613" s="167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</row>
    <row r="614" spans="1:16" x14ac:dyDescent="0.25">
      <c r="A614" s="166"/>
      <c r="B614" s="166"/>
      <c r="C614" s="166"/>
      <c r="D614" s="166"/>
      <c r="E614" s="166"/>
      <c r="F614" s="167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</row>
    <row r="615" spans="1:16" x14ac:dyDescent="0.25">
      <c r="A615" s="166"/>
      <c r="B615" s="166"/>
      <c r="C615" s="166"/>
      <c r="D615" s="166"/>
      <c r="E615" s="166"/>
      <c r="F615" s="167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</row>
    <row r="616" spans="1:16" x14ac:dyDescent="0.25">
      <c r="A616" s="166"/>
      <c r="B616" s="166"/>
      <c r="C616" s="166"/>
      <c r="D616" s="166"/>
      <c r="E616" s="166"/>
      <c r="F616" s="167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</row>
    <row r="617" spans="1:16" x14ac:dyDescent="0.25">
      <c r="A617" s="166"/>
      <c r="B617" s="166"/>
      <c r="C617" s="166"/>
      <c r="D617" s="166"/>
      <c r="E617" s="166"/>
      <c r="F617" s="167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</row>
    <row r="618" spans="1:16" x14ac:dyDescent="0.25">
      <c r="A618" s="166"/>
      <c r="B618" s="166"/>
      <c r="C618" s="166"/>
      <c r="D618" s="166"/>
      <c r="E618" s="166"/>
      <c r="F618" s="167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</row>
    <row r="619" spans="1:16" x14ac:dyDescent="0.25">
      <c r="A619" s="166"/>
      <c r="B619" s="166"/>
      <c r="C619" s="166"/>
      <c r="D619" s="166"/>
      <c r="E619" s="166"/>
      <c r="F619" s="167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</row>
    <row r="620" spans="1:16" x14ac:dyDescent="0.25">
      <c r="A620" s="166"/>
      <c r="B620" s="166"/>
      <c r="C620" s="166"/>
      <c r="D620" s="166"/>
      <c r="E620" s="166"/>
      <c r="F620" s="167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</row>
    <row r="621" spans="1:16" x14ac:dyDescent="0.25">
      <c r="A621" s="166"/>
      <c r="B621" s="166"/>
      <c r="C621" s="166"/>
      <c r="D621" s="166"/>
      <c r="E621" s="166"/>
      <c r="F621" s="167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</row>
    <row r="622" spans="1:16" x14ac:dyDescent="0.25">
      <c r="A622" s="166"/>
      <c r="B622" s="166"/>
      <c r="C622" s="166"/>
      <c r="D622" s="166"/>
      <c r="E622" s="166"/>
      <c r="F622" s="167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</row>
    <row r="623" spans="1:16" x14ac:dyDescent="0.25">
      <c r="A623" s="166"/>
      <c r="B623" s="166"/>
      <c r="C623" s="166"/>
      <c r="D623" s="166"/>
      <c r="E623" s="166"/>
      <c r="F623" s="167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</row>
    <row r="624" spans="1:16" x14ac:dyDescent="0.25">
      <c r="A624" s="166"/>
      <c r="B624" s="166"/>
      <c r="C624" s="166"/>
      <c r="D624" s="166"/>
      <c r="E624" s="166"/>
      <c r="F624" s="167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</row>
    <row r="625" spans="1:16" x14ac:dyDescent="0.25">
      <c r="A625" s="166"/>
      <c r="B625" s="166"/>
      <c r="C625" s="166"/>
      <c r="D625" s="166"/>
      <c r="E625" s="166"/>
      <c r="F625" s="167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</row>
    <row r="626" spans="1:16" x14ac:dyDescent="0.25">
      <c r="A626" s="166"/>
      <c r="B626" s="166"/>
      <c r="C626" s="166"/>
      <c r="D626" s="166"/>
      <c r="E626" s="166"/>
      <c r="F626" s="167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</row>
    <row r="627" spans="1:16" x14ac:dyDescent="0.25">
      <c r="A627" s="166"/>
      <c r="B627" s="166"/>
      <c r="C627" s="166"/>
      <c r="D627" s="166"/>
      <c r="E627" s="166"/>
      <c r="F627" s="167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</row>
    <row r="628" spans="1:16" x14ac:dyDescent="0.25">
      <c r="A628" s="166"/>
      <c r="B628" s="166"/>
      <c r="C628" s="166"/>
      <c r="D628" s="166"/>
      <c r="E628" s="166"/>
      <c r="F628" s="167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</row>
    <row r="629" spans="1:16" x14ac:dyDescent="0.25">
      <c r="A629" s="166"/>
      <c r="B629" s="166"/>
      <c r="C629" s="166"/>
      <c r="D629" s="166"/>
      <c r="E629" s="166"/>
      <c r="F629" s="167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</row>
    <row r="630" spans="1:16" x14ac:dyDescent="0.25">
      <c r="A630" s="166"/>
      <c r="B630" s="166"/>
      <c r="C630" s="166"/>
      <c r="D630" s="166"/>
      <c r="E630" s="166"/>
      <c r="F630" s="167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</row>
    <row r="631" spans="1:16" x14ac:dyDescent="0.25">
      <c r="A631" s="166"/>
      <c r="B631" s="166"/>
      <c r="C631" s="166"/>
      <c r="D631" s="166"/>
      <c r="E631" s="166"/>
      <c r="F631" s="167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</row>
    <row r="632" spans="1:16" x14ac:dyDescent="0.25">
      <c r="A632" s="166"/>
      <c r="B632" s="166"/>
      <c r="C632" s="166"/>
      <c r="D632" s="166"/>
      <c r="E632" s="166"/>
      <c r="F632" s="167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</row>
    <row r="633" spans="1:16" x14ac:dyDescent="0.25">
      <c r="A633" s="166"/>
      <c r="B633" s="166"/>
      <c r="C633" s="166"/>
      <c r="D633" s="166"/>
      <c r="E633" s="166"/>
      <c r="F633" s="167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</row>
    <row r="634" spans="1:16" x14ac:dyDescent="0.25">
      <c r="A634" s="166"/>
      <c r="B634" s="166"/>
      <c r="C634" s="166"/>
      <c r="D634" s="166"/>
      <c r="E634" s="166"/>
      <c r="F634" s="167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</row>
    <row r="635" spans="1:16" x14ac:dyDescent="0.25">
      <c r="A635" s="166"/>
      <c r="B635" s="166"/>
      <c r="C635" s="166"/>
      <c r="D635" s="166"/>
      <c r="E635" s="166"/>
      <c r="F635" s="167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</row>
    <row r="636" spans="1:16" x14ac:dyDescent="0.25">
      <c r="A636" s="166"/>
      <c r="B636" s="166"/>
      <c r="C636" s="166"/>
      <c r="D636" s="166"/>
      <c r="E636" s="166"/>
      <c r="F636" s="167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</row>
    <row r="637" spans="1:16" x14ac:dyDescent="0.25">
      <c r="A637" s="166"/>
      <c r="B637" s="166"/>
      <c r="C637" s="166"/>
      <c r="D637" s="166"/>
      <c r="E637" s="166"/>
      <c r="F637" s="167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</row>
    <row r="638" spans="1:16" x14ac:dyDescent="0.25">
      <c r="A638" s="166"/>
      <c r="B638" s="166"/>
      <c r="C638" s="166"/>
      <c r="D638" s="166"/>
      <c r="E638" s="166"/>
      <c r="F638" s="167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</row>
    <row r="639" spans="1:16" x14ac:dyDescent="0.25">
      <c r="A639" s="166"/>
      <c r="B639" s="166"/>
      <c r="C639" s="166"/>
      <c r="D639" s="166"/>
      <c r="E639" s="166"/>
      <c r="F639" s="167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</row>
    <row r="640" spans="1:16" x14ac:dyDescent="0.25">
      <c r="A640" s="166"/>
      <c r="B640" s="166"/>
      <c r="C640" s="166"/>
      <c r="D640" s="166"/>
      <c r="E640" s="166"/>
      <c r="F640" s="167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</row>
    <row r="641" spans="1:16" x14ac:dyDescent="0.25">
      <c r="A641" s="166"/>
      <c r="B641" s="166"/>
      <c r="C641" s="166"/>
      <c r="D641" s="166"/>
      <c r="E641" s="166"/>
      <c r="F641" s="167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</row>
    <row r="642" spans="1:16" x14ac:dyDescent="0.25">
      <c r="A642" s="166"/>
      <c r="B642" s="166"/>
      <c r="C642" s="166"/>
      <c r="D642" s="166"/>
      <c r="E642" s="166"/>
      <c r="F642" s="167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</row>
    <row r="643" spans="1:16" x14ac:dyDescent="0.25">
      <c r="A643" s="166"/>
      <c r="B643" s="166"/>
      <c r="C643" s="166"/>
      <c r="D643" s="166"/>
      <c r="E643" s="166"/>
      <c r="F643" s="167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</row>
    <row r="644" spans="1:16" x14ac:dyDescent="0.25">
      <c r="A644" s="166"/>
      <c r="B644" s="166"/>
      <c r="C644" s="166"/>
      <c r="D644" s="166"/>
      <c r="E644" s="166"/>
      <c r="F644" s="167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</row>
    <row r="645" spans="1:16" x14ac:dyDescent="0.25">
      <c r="A645" s="166"/>
      <c r="B645" s="166"/>
      <c r="C645" s="166"/>
      <c r="D645" s="166"/>
      <c r="E645" s="166"/>
      <c r="F645" s="167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</row>
    <row r="646" spans="1:16" x14ac:dyDescent="0.25">
      <c r="A646" s="166"/>
      <c r="B646" s="166"/>
      <c r="C646" s="166"/>
      <c r="D646" s="166"/>
      <c r="E646" s="166"/>
      <c r="F646" s="167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</row>
    <row r="647" spans="1:16" x14ac:dyDescent="0.25">
      <c r="A647" s="166"/>
      <c r="B647" s="166"/>
      <c r="C647" s="166"/>
      <c r="D647" s="166"/>
      <c r="E647" s="166"/>
      <c r="F647" s="167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</row>
    <row r="648" spans="1:16" x14ac:dyDescent="0.25">
      <c r="A648" s="166"/>
      <c r="B648" s="166"/>
      <c r="C648" s="166"/>
      <c r="D648" s="166"/>
      <c r="E648" s="166"/>
      <c r="F648" s="167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</row>
    <row r="649" spans="1:16" x14ac:dyDescent="0.25">
      <c r="A649" s="166"/>
      <c r="B649" s="166"/>
      <c r="C649" s="166"/>
      <c r="D649" s="166"/>
      <c r="E649" s="166"/>
      <c r="F649" s="167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</row>
    <row r="650" spans="1:16" x14ac:dyDescent="0.25">
      <c r="A650" s="166"/>
      <c r="B650" s="166"/>
      <c r="C650" s="166"/>
      <c r="D650" s="166"/>
      <c r="E650" s="166"/>
      <c r="F650" s="167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</row>
    <row r="651" spans="1:16" x14ac:dyDescent="0.25">
      <c r="A651" s="166"/>
      <c r="B651" s="166"/>
      <c r="C651" s="166"/>
      <c r="D651" s="166"/>
      <c r="E651" s="166"/>
      <c r="F651" s="167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</row>
    <row r="652" spans="1:16" x14ac:dyDescent="0.25">
      <c r="A652" s="166"/>
      <c r="B652" s="166"/>
      <c r="C652" s="166"/>
      <c r="D652" s="166"/>
      <c r="E652" s="166"/>
      <c r="F652" s="167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</row>
    <row r="653" spans="1:16" x14ac:dyDescent="0.25">
      <c r="A653" s="166"/>
      <c r="B653" s="166"/>
      <c r="C653" s="166"/>
      <c r="D653" s="166"/>
      <c r="E653" s="166"/>
      <c r="F653" s="167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</row>
    <row r="654" spans="1:16" x14ac:dyDescent="0.25">
      <c r="A654" s="166"/>
      <c r="B654" s="166"/>
      <c r="C654" s="166"/>
      <c r="D654" s="166"/>
      <c r="E654" s="166"/>
      <c r="F654" s="167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</row>
    <row r="655" spans="1:16" x14ac:dyDescent="0.25">
      <c r="A655" s="166"/>
      <c r="B655" s="166"/>
      <c r="C655" s="166"/>
      <c r="D655" s="166"/>
      <c r="E655" s="166"/>
      <c r="F655" s="167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</row>
    <row r="656" spans="1:16" x14ac:dyDescent="0.25">
      <c r="A656" s="166"/>
      <c r="B656" s="166"/>
      <c r="C656" s="166"/>
      <c r="D656" s="166"/>
      <c r="E656" s="166"/>
      <c r="F656" s="167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</row>
    <row r="657" spans="1:16" x14ac:dyDescent="0.25">
      <c r="A657" s="166"/>
      <c r="B657" s="166"/>
      <c r="C657" s="166"/>
      <c r="D657" s="166"/>
      <c r="E657" s="166"/>
      <c r="F657" s="167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</row>
    <row r="658" spans="1:16" x14ac:dyDescent="0.25">
      <c r="A658" s="166"/>
      <c r="B658" s="166"/>
      <c r="C658" s="166"/>
      <c r="D658" s="166"/>
      <c r="E658" s="166"/>
      <c r="F658" s="167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</row>
    <row r="659" spans="1:16" x14ac:dyDescent="0.25">
      <c r="A659" s="166"/>
      <c r="B659" s="166"/>
      <c r="C659" s="166"/>
      <c r="D659" s="166"/>
      <c r="E659" s="166"/>
      <c r="F659" s="167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</row>
    <row r="660" spans="1:16" x14ac:dyDescent="0.25">
      <c r="A660" s="166"/>
      <c r="B660" s="166"/>
      <c r="C660" s="166"/>
      <c r="D660" s="166"/>
      <c r="E660" s="166"/>
      <c r="F660" s="167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</row>
    <row r="661" spans="1:16" x14ac:dyDescent="0.25">
      <c r="A661" s="166"/>
      <c r="B661" s="166"/>
      <c r="C661" s="166"/>
      <c r="D661" s="166"/>
      <c r="E661" s="166"/>
      <c r="F661" s="167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</row>
    <row r="662" spans="1:16" x14ac:dyDescent="0.25">
      <c r="A662" s="166"/>
      <c r="B662" s="166"/>
      <c r="C662" s="166"/>
      <c r="D662" s="166"/>
      <c r="E662" s="166"/>
      <c r="F662" s="167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</row>
    <row r="663" spans="1:16" x14ac:dyDescent="0.25">
      <c r="A663" s="166"/>
      <c r="B663" s="166"/>
      <c r="C663" s="166"/>
      <c r="D663" s="166"/>
      <c r="E663" s="166"/>
      <c r="F663" s="167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</row>
    <row r="664" spans="1:16" x14ac:dyDescent="0.25">
      <c r="A664" s="166"/>
      <c r="B664" s="166"/>
      <c r="C664" s="166"/>
      <c r="D664" s="166"/>
      <c r="E664" s="166"/>
      <c r="F664" s="167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</row>
    <row r="665" spans="1:16" x14ac:dyDescent="0.25">
      <c r="A665" s="166"/>
      <c r="B665" s="166"/>
      <c r="C665" s="166"/>
      <c r="D665" s="166"/>
      <c r="E665" s="166"/>
      <c r="F665" s="167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</row>
    <row r="666" spans="1:16" x14ac:dyDescent="0.25">
      <c r="A666" s="166"/>
      <c r="B666" s="166"/>
      <c r="C666" s="166"/>
      <c r="D666" s="166"/>
      <c r="E666" s="166"/>
      <c r="F666" s="167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</row>
    <row r="667" spans="1:16" x14ac:dyDescent="0.25">
      <c r="A667" s="166"/>
      <c r="B667" s="166"/>
      <c r="C667" s="166"/>
      <c r="D667" s="166"/>
      <c r="E667" s="166"/>
      <c r="F667" s="167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</row>
    <row r="668" spans="1:16" x14ac:dyDescent="0.25">
      <c r="A668" s="166"/>
      <c r="B668" s="166"/>
      <c r="C668" s="166"/>
      <c r="D668" s="166"/>
      <c r="E668" s="166"/>
      <c r="F668" s="167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</row>
    <row r="669" spans="1:16" x14ac:dyDescent="0.25">
      <c r="A669" s="166"/>
      <c r="B669" s="166"/>
      <c r="C669" s="166"/>
      <c r="D669" s="166"/>
      <c r="E669" s="166"/>
      <c r="F669" s="167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</row>
    <row r="670" spans="1:16" x14ac:dyDescent="0.25">
      <c r="A670" s="166"/>
      <c r="B670" s="166"/>
      <c r="C670" s="166"/>
      <c r="D670" s="166"/>
      <c r="E670" s="166"/>
      <c r="F670" s="167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</row>
    <row r="671" spans="1:16" x14ac:dyDescent="0.25">
      <c r="A671" s="166"/>
      <c r="B671" s="166"/>
      <c r="C671" s="166"/>
      <c r="D671" s="166"/>
      <c r="E671" s="166"/>
      <c r="F671" s="167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</row>
    <row r="672" spans="1:16" x14ac:dyDescent="0.25">
      <c r="A672" s="166"/>
      <c r="B672" s="166"/>
      <c r="C672" s="166"/>
      <c r="D672" s="166"/>
      <c r="E672" s="166"/>
      <c r="F672" s="167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</row>
    <row r="673" spans="1:16" x14ac:dyDescent="0.25">
      <c r="A673" s="166"/>
      <c r="B673" s="166"/>
      <c r="C673" s="166"/>
      <c r="D673" s="166"/>
      <c r="E673" s="166"/>
      <c r="F673" s="167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</row>
    <row r="674" spans="1:16" x14ac:dyDescent="0.25">
      <c r="A674" s="166"/>
      <c r="B674" s="166"/>
      <c r="C674" s="166"/>
      <c r="D674" s="166"/>
      <c r="E674" s="166"/>
      <c r="F674" s="167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</row>
    <row r="675" spans="1:16" x14ac:dyDescent="0.25">
      <c r="A675" s="166"/>
      <c r="B675" s="166"/>
      <c r="C675" s="166"/>
      <c r="D675" s="166"/>
      <c r="E675" s="166"/>
      <c r="F675" s="167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</row>
    <row r="676" spans="1:16" x14ac:dyDescent="0.25">
      <c r="A676" s="166"/>
      <c r="B676" s="166"/>
      <c r="C676" s="166"/>
      <c r="D676" s="166"/>
      <c r="E676" s="166"/>
      <c r="F676" s="167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</row>
    <row r="677" spans="1:16" x14ac:dyDescent="0.25">
      <c r="A677" s="166"/>
      <c r="B677" s="166"/>
      <c r="C677" s="166"/>
      <c r="D677" s="166"/>
      <c r="E677" s="166"/>
      <c r="F677" s="167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</row>
    <row r="678" spans="1:16" x14ac:dyDescent="0.25">
      <c r="A678" s="166"/>
      <c r="B678" s="166"/>
      <c r="C678" s="166"/>
      <c r="D678" s="166"/>
      <c r="E678" s="166"/>
      <c r="F678" s="167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</row>
    <row r="679" spans="1:16" x14ac:dyDescent="0.25">
      <c r="A679" s="166"/>
      <c r="B679" s="166"/>
      <c r="C679" s="166"/>
      <c r="D679" s="166"/>
      <c r="E679" s="166"/>
      <c r="F679" s="167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</row>
    <row r="680" spans="1:16" x14ac:dyDescent="0.25">
      <c r="A680" s="166"/>
      <c r="B680" s="166"/>
      <c r="C680" s="166"/>
      <c r="D680" s="166"/>
      <c r="E680" s="166"/>
      <c r="F680" s="167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</row>
    <row r="681" spans="1:16" x14ac:dyDescent="0.25">
      <c r="A681" s="166"/>
      <c r="B681" s="166"/>
      <c r="C681" s="166"/>
      <c r="D681" s="166"/>
      <c r="E681" s="166"/>
      <c r="F681" s="167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</row>
    <row r="682" spans="1:16" x14ac:dyDescent="0.25">
      <c r="A682" s="166"/>
      <c r="B682" s="166"/>
      <c r="C682" s="166"/>
      <c r="D682" s="166"/>
      <c r="E682" s="166"/>
      <c r="F682" s="167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</row>
    <row r="683" spans="1:16" x14ac:dyDescent="0.25">
      <c r="A683" s="166"/>
      <c r="B683" s="166"/>
      <c r="C683" s="166"/>
      <c r="D683" s="166"/>
      <c r="E683" s="166"/>
      <c r="F683" s="167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</row>
    <row r="684" spans="1:16" x14ac:dyDescent="0.25">
      <c r="A684" s="166"/>
      <c r="B684" s="166"/>
      <c r="C684" s="166"/>
      <c r="D684" s="166"/>
      <c r="E684" s="166"/>
      <c r="F684" s="167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</row>
    <row r="685" spans="1:16" x14ac:dyDescent="0.25">
      <c r="A685" s="166"/>
      <c r="B685" s="166"/>
      <c r="C685" s="166"/>
      <c r="D685" s="166"/>
      <c r="E685" s="166"/>
      <c r="F685" s="167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</row>
    <row r="686" spans="1:16" x14ac:dyDescent="0.25">
      <c r="A686" s="166"/>
      <c r="B686" s="166"/>
      <c r="C686" s="166"/>
      <c r="D686" s="166"/>
      <c r="E686" s="166"/>
      <c r="F686" s="167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</row>
    <row r="687" spans="1:16" x14ac:dyDescent="0.25">
      <c r="A687" s="166"/>
      <c r="B687" s="166"/>
      <c r="C687" s="166"/>
      <c r="D687" s="166"/>
      <c r="E687" s="166"/>
      <c r="F687" s="167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</row>
    <row r="688" spans="1:16" x14ac:dyDescent="0.25">
      <c r="A688" s="166"/>
      <c r="B688" s="166"/>
      <c r="C688" s="166"/>
      <c r="D688" s="166"/>
      <c r="E688" s="166"/>
      <c r="F688" s="167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</row>
    <row r="689" spans="1:16" x14ac:dyDescent="0.25">
      <c r="A689" s="166"/>
      <c r="B689" s="166"/>
      <c r="C689" s="166"/>
      <c r="D689" s="166"/>
      <c r="E689" s="166"/>
      <c r="F689" s="167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</row>
    <row r="690" spans="1:16" x14ac:dyDescent="0.25">
      <c r="A690" s="166"/>
      <c r="B690" s="166"/>
      <c r="C690" s="166"/>
      <c r="D690" s="166"/>
      <c r="E690" s="166"/>
      <c r="F690" s="167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</row>
    <row r="691" spans="1:16" x14ac:dyDescent="0.25">
      <c r="A691" s="166"/>
      <c r="B691" s="166"/>
      <c r="C691" s="166"/>
      <c r="D691" s="166"/>
      <c r="E691" s="166"/>
      <c r="F691" s="167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</row>
    <row r="692" spans="1:16" x14ac:dyDescent="0.25">
      <c r="A692" s="166"/>
      <c r="B692" s="166"/>
      <c r="C692" s="166"/>
      <c r="D692" s="166"/>
      <c r="E692" s="166"/>
      <c r="F692" s="167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</row>
    <row r="693" spans="1:16" x14ac:dyDescent="0.25">
      <c r="A693" s="166"/>
      <c r="B693" s="166"/>
      <c r="C693" s="166"/>
      <c r="D693" s="166"/>
      <c r="E693" s="166"/>
      <c r="F693" s="167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</row>
    <row r="694" spans="1:16" x14ac:dyDescent="0.25">
      <c r="A694" s="166"/>
      <c r="B694" s="166"/>
      <c r="C694" s="166"/>
      <c r="D694" s="166"/>
      <c r="E694" s="166"/>
      <c r="F694" s="167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</row>
    <row r="695" spans="1:16" x14ac:dyDescent="0.25">
      <c r="A695" s="166"/>
      <c r="B695" s="166"/>
      <c r="C695" s="166"/>
      <c r="D695" s="166"/>
      <c r="E695" s="166"/>
      <c r="F695" s="167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</row>
    <row r="696" spans="1:16" x14ac:dyDescent="0.25">
      <c r="A696" s="166"/>
      <c r="B696" s="166"/>
      <c r="C696" s="166"/>
      <c r="D696" s="166"/>
      <c r="E696" s="166"/>
      <c r="F696" s="167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</row>
    <row r="697" spans="1:16" x14ac:dyDescent="0.25">
      <c r="A697" s="166"/>
      <c r="B697" s="166"/>
      <c r="C697" s="166"/>
      <c r="D697" s="166"/>
      <c r="E697" s="166"/>
      <c r="F697" s="167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</row>
    <row r="698" spans="1:16" x14ac:dyDescent="0.25">
      <c r="A698" s="166"/>
      <c r="B698" s="166"/>
      <c r="C698" s="166"/>
      <c r="D698" s="166"/>
      <c r="E698" s="166"/>
      <c r="F698" s="167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</row>
    <row r="699" spans="1:16" x14ac:dyDescent="0.25">
      <c r="A699" s="166"/>
      <c r="B699" s="166"/>
      <c r="C699" s="166"/>
      <c r="D699" s="166"/>
      <c r="E699" s="166"/>
      <c r="F699" s="167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</row>
    <row r="700" spans="1:16" x14ac:dyDescent="0.25">
      <c r="A700" s="166"/>
      <c r="B700" s="166"/>
      <c r="C700" s="166"/>
      <c r="D700" s="166"/>
      <c r="E700" s="166"/>
      <c r="F700" s="167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</row>
    <row r="701" spans="1:16" x14ac:dyDescent="0.25">
      <c r="A701" s="166"/>
      <c r="B701" s="166"/>
      <c r="C701" s="166"/>
      <c r="D701" s="166"/>
      <c r="E701" s="166"/>
      <c r="F701" s="167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</row>
    <row r="702" spans="1:16" x14ac:dyDescent="0.25">
      <c r="A702" s="166"/>
      <c r="B702" s="166"/>
      <c r="C702" s="166"/>
      <c r="D702" s="166"/>
      <c r="E702" s="166"/>
      <c r="F702" s="167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</row>
    <row r="703" spans="1:16" x14ac:dyDescent="0.25">
      <c r="A703" s="166"/>
      <c r="B703" s="166"/>
      <c r="C703" s="166"/>
      <c r="D703" s="166"/>
      <c r="E703" s="166"/>
      <c r="F703" s="167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</row>
    <row r="704" spans="1:16" x14ac:dyDescent="0.25">
      <c r="A704" s="166"/>
      <c r="B704" s="166"/>
      <c r="C704" s="166"/>
      <c r="D704" s="166"/>
      <c r="E704" s="166"/>
      <c r="F704" s="167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</row>
    <row r="705" spans="1:16" x14ac:dyDescent="0.25">
      <c r="A705" s="166"/>
      <c r="B705" s="166"/>
      <c r="C705" s="166"/>
      <c r="D705" s="166"/>
      <c r="E705" s="166"/>
      <c r="F705" s="167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</row>
    <row r="706" spans="1:16" x14ac:dyDescent="0.25">
      <c r="A706" s="166"/>
      <c r="B706" s="166"/>
      <c r="C706" s="166"/>
      <c r="D706" s="166"/>
      <c r="E706" s="166"/>
      <c r="F706" s="167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</row>
    <row r="707" spans="1:16" x14ac:dyDescent="0.25">
      <c r="A707" s="166"/>
      <c r="B707" s="166"/>
      <c r="C707" s="166"/>
      <c r="D707" s="166"/>
      <c r="E707" s="166"/>
      <c r="F707" s="167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</row>
    <row r="708" spans="1:16" x14ac:dyDescent="0.25">
      <c r="A708" s="166"/>
      <c r="B708" s="166"/>
      <c r="C708" s="166"/>
      <c r="D708" s="166"/>
      <c r="E708" s="166"/>
      <c r="F708" s="167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</row>
    <row r="709" spans="1:16" x14ac:dyDescent="0.25">
      <c r="A709" s="166"/>
      <c r="B709" s="166"/>
      <c r="C709" s="166"/>
      <c r="D709" s="166"/>
      <c r="E709" s="166"/>
      <c r="F709" s="167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</row>
    <row r="710" spans="1:16" x14ac:dyDescent="0.25">
      <c r="A710" s="166"/>
      <c r="B710" s="166"/>
      <c r="C710" s="166"/>
      <c r="D710" s="166"/>
      <c r="E710" s="166"/>
      <c r="F710" s="167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</row>
    <row r="711" spans="1:16" x14ac:dyDescent="0.25">
      <c r="A711" s="166"/>
      <c r="B711" s="166"/>
      <c r="C711" s="166"/>
      <c r="D711" s="166"/>
      <c r="E711" s="166"/>
      <c r="F711" s="167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</row>
    <row r="712" spans="1:16" x14ac:dyDescent="0.25">
      <c r="A712" s="166"/>
      <c r="B712" s="166"/>
      <c r="C712" s="166"/>
      <c r="D712" s="166"/>
      <c r="E712" s="166"/>
      <c r="F712" s="167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</row>
    <row r="713" spans="1:16" x14ac:dyDescent="0.25">
      <c r="A713" s="166"/>
      <c r="B713" s="166"/>
      <c r="C713" s="166"/>
      <c r="D713" s="166"/>
      <c r="E713" s="166"/>
      <c r="F713" s="167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</row>
    <row r="714" spans="1:16" x14ac:dyDescent="0.25">
      <c r="A714" s="166"/>
      <c r="B714" s="166"/>
      <c r="C714" s="166"/>
      <c r="D714" s="166"/>
      <c r="E714" s="166"/>
      <c r="F714" s="167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</row>
    <row r="715" spans="1:16" x14ac:dyDescent="0.25">
      <c r="A715" s="166"/>
      <c r="B715" s="166"/>
      <c r="C715" s="166"/>
      <c r="D715" s="166"/>
      <c r="E715" s="166"/>
      <c r="F715" s="167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</row>
    <row r="716" spans="1:16" x14ac:dyDescent="0.25">
      <c r="A716" s="166"/>
      <c r="B716" s="166"/>
      <c r="C716" s="166"/>
      <c r="D716" s="166"/>
      <c r="E716" s="166"/>
      <c r="F716" s="167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</row>
    <row r="717" spans="1:16" x14ac:dyDescent="0.25">
      <c r="A717" s="166"/>
      <c r="B717" s="166"/>
      <c r="C717" s="166"/>
      <c r="D717" s="166"/>
      <c r="E717" s="166"/>
      <c r="F717" s="167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</row>
    <row r="718" spans="1:16" x14ac:dyDescent="0.25">
      <c r="A718" s="166"/>
      <c r="B718" s="166"/>
      <c r="C718" s="166"/>
      <c r="D718" s="166"/>
      <c r="E718" s="166"/>
      <c r="F718" s="167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</row>
    <row r="719" spans="1:16" x14ac:dyDescent="0.25">
      <c r="A719" s="166"/>
      <c r="B719" s="166"/>
      <c r="C719" s="166"/>
      <c r="D719" s="166"/>
      <c r="E719" s="166"/>
      <c r="F719" s="167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</row>
    <row r="720" spans="1:16" x14ac:dyDescent="0.25">
      <c r="A720" s="166"/>
      <c r="B720" s="166"/>
      <c r="C720" s="166"/>
      <c r="D720" s="166"/>
      <c r="E720" s="166"/>
      <c r="F720" s="167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</row>
    <row r="721" spans="1:16" x14ac:dyDescent="0.25">
      <c r="A721" s="166"/>
      <c r="B721" s="166"/>
      <c r="C721" s="166"/>
      <c r="D721" s="166"/>
      <c r="E721" s="166"/>
      <c r="F721" s="167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</row>
    <row r="722" spans="1:16" x14ac:dyDescent="0.25">
      <c r="A722" s="166"/>
      <c r="B722" s="166"/>
      <c r="C722" s="166"/>
      <c r="D722" s="166"/>
      <c r="E722" s="166"/>
      <c r="F722" s="167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</row>
    <row r="723" spans="1:16" x14ac:dyDescent="0.25">
      <c r="A723" s="166"/>
      <c r="B723" s="166"/>
      <c r="C723" s="166"/>
      <c r="D723" s="166"/>
      <c r="E723" s="166"/>
      <c r="F723" s="167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</row>
    <row r="724" spans="1:16" x14ac:dyDescent="0.25">
      <c r="A724" s="166"/>
      <c r="B724" s="166"/>
      <c r="C724" s="166"/>
      <c r="D724" s="166"/>
      <c r="E724" s="166"/>
      <c r="F724" s="167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</row>
    <row r="725" spans="1:16" x14ac:dyDescent="0.25">
      <c r="A725" s="166"/>
      <c r="B725" s="166"/>
      <c r="C725" s="166"/>
      <c r="D725" s="166"/>
      <c r="E725" s="166"/>
      <c r="F725" s="167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</row>
    <row r="726" spans="1:16" x14ac:dyDescent="0.25">
      <c r="A726" s="166"/>
      <c r="B726" s="166"/>
      <c r="C726" s="166"/>
      <c r="D726" s="166"/>
      <c r="E726" s="166"/>
      <c r="F726" s="167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</row>
    <row r="727" spans="1:16" x14ac:dyDescent="0.25">
      <c r="A727" s="166"/>
      <c r="B727" s="166"/>
      <c r="C727" s="166"/>
      <c r="D727" s="166"/>
      <c r="E727" s="166"/>
      <c r="F727" s="167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</row>
    <row r="728" spans="1:16" x14ac:dyDescent="0.25">
      <c r="A728" s="166"/>
      <c r="B728" s="166"/>
      <c r="C728" s="166"/>
      <c r="D728" s="166"/>
      <c r="E728" s="166"/>
      <c r="F728" s="167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</row>
    <row r="729" spans="1:16" x14ac:dyDescent="0.25">
      <c r="A729" s="166"/>
      <c r="B729" s="166"/>
      <c r="C729" s="166"/>
      <c r="D729" s="166"/>
      <c r="E729" s="166"/>
      <c r="F729" s="167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</row>
    <row r="730" spans="1:16" x14ac:dyDescent="0.25">
      <c r="A730" s="166"/>
      <c r="B730" s="166"/>
      <c r="C730" s="166"/>
      <c r="D730" s="166"/>
      <c r="E730" s="166"/>
      <c r="F730" s="167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</row>
    <row r="731" spans="1:16" x14ac:dyDescent="0.25">
      <c r="A731" s="166"/>
      <c r="B731" s="166"/>
      <c r="C731" s="166"/>
      <c r="D731" s="166"/>
      <c r="E731" s="166"/>
      <c r="F731" s="167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</row>
    <row r="732" spans="1:16" x14ac:dyDescent="0.25">
      <c r="A732" s="166"/>
      <c r="B732" s="166"/>
      <c r="C732" s="166"/>
      <c r="D732" s="166"/>
      <c r="E732" s="166"/>
      <c r="F732" s="167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</row>
    <row r="733" spans="1:16" x14ac:dyDescent="0.25">
      <c r="A733" s="166"/>
      <c r="B733" s="166"/>
      <c r="C733" s="166"/>
      <c r="D733" s="166"/>
      <c r="E733" s="166"/>
      <c r="F733" s="167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</row>
    <row r="734" spans="1:16" x14ac:dyDescent="0.25">
      <c r="A734" s="166"/>
      <c r="B734" s="166"/>
      <c r="C734" s="166"/>
      <c r="D734" s="166"/>
      <c r="E734" s="166"/>
      <c r="F734" s="167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</row>
    <row r="735" spans="1:16" x14ac:dyDescent="0.25">
      <c r="A735" s="166"/>
      <c r="B735" s="166"/>
      <c r="C735" s="166"/>
      <c r="D735" s="166"/>
      <c r="E735" s="166"/>
      <c r="F735" s="167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</row>
    <row r="736" spans="1:16" x14ac:dyDescent="0.25">
      <c r="A736" s="166"/>
      <c r="B736" s="166"/>
      <c r="C736" s="166"/>
      <c r="D736" s="166"/>
      <c r="E736" s="166"/>
      <c r="F736" s="167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</row>
    <row r="737" spans="1:16" x14ac:dyDescent="0.25">
      <c r="A737" s="166"/>
      <c r="B737" s="166"/>
      <c r="C737" s="166"/>
      <c r="D737" s="166"/>
      <c r="E737" s="166"/>
      <c r="F737" s="167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</row>
    <row r="738" spans="1:16" x14ac:dyDescent="0.25">
      <c r="A738" s="166"/>
      <c r="B738" s="166"/>
      <c r="C738" s="166"/>
      <c r="D738" s="166"/>
      <c r="E738" s="166"/>
      <c r="F738" s="167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</row>
    <row r="739" spans="1:16" x14ac:dyDescent="0.25">
      <c r="A739" s="166"/>
      <c r="B739" s="166"/>
      <c r="C739" s="166"/>
      <c r="D739" s="166"/>
      <c r="E739" s="166"/>
      <c r="F739" s="167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</row>
    <row r="740" spans="1:16" x14ac:dyDescent="0.25">
      <c r="A740" s="166"/>
      <c r="B740" s="166"/>
      <c r="C740" s="166"/>
      <c r="D740" s="166"/>
      <c r="E740" s="166"/>
      <c r="F740" s="167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</row>
    <row r="741" spans="1:16" x14ac:dyDescent="0.25">
      <c r="A741" s="166"/>
      <c r="B741" s="166"/>
      <c r="C741" s="166"/>
      <c r="D741" s="166"/>
      <c r="E741" s="166"/>
      <c r="F741" s="167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</row>
    <row r="742" spans="1:16" x14ac:dyDescent="0.25">
      <c r="A742" s="166"/>
      <c r="B742" s="166"/>
      <c r="C742" s="166"/>
      <c r="D742" s="166"/>
      <c r="E742" s="166"/>
      <c r="F742" s="167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</row>
    <row r="743" spans="1:16" x14ac:dyDescent="0.25">
      <c r="A743" s="166"/>
      <c r="B743" s="166"/>
      <c r="C743" s="166"/>
      <c r="D743" s="166"/>
      <c r="E743" s="166"/>
      <c r="F743" s="167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</row>
    <row r="744" spans="1:16" x14ac:dyDescent="0.25">
      <c r="A744" s="166"/>
      <c r="B744" s="166"/>
      <c r="C744" s="166"/>
      <c r="D744" s="166"/>
      <c r="E744" s="166"/>
      <c r="F744" s="167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</row>
    <row r="745" spans="1:16" x14ac:dyDescent="0.25">
      <c r="A745" s="166"/>
      <c r="B745" s="166"/>
      <c r="C745" s="166"/>
      <c r="D745" s="166"/>
      <c r="E745" s="166"/>
      <c r="F745" s="167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</row>
    <row r="746" spans="1:16" x14ac:dyDescent="0.25">
      <c r="A746" s="166"/>
      <c r="B746" s="166"/>
      <c r="C746" s="166"/>
      <c r="D746" s="166"/>
      <c r="E746" s="166"/>
      <c r="F746" s="167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</row>
    <row r="747" spans="1:16" x14ac:dyDescent="0.25">
      <c r="A747" s="166"/>
      <c r="B747" s="166"/>
      <c r="C747" s="166"/>
      <c r="D747" s="166"/>
      <c r="E747" s="166"/>
      <c r="F747" s="167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</row>
    <row r="748" spans="1:16" x14ac:dyDescent="0.25">
      <c r="A748" s="166"/>
      <c r="B748" s="166"/>
      <c r="C748" s="166"/>
      <c r="D748" s="166"/>
      <c r="E748" s="166"/>
      <c r="F748" s="167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</row>
    <row r="749" spans="1:16" x14ac:dyDescent="0.25">
      <c r="A749" s="166"/>
      <c r="B749" s="166"/>
      <c r="C749" s="166"/>
      <c r="D749" s="166"/>
      <c r="E749" s="166"/>
      <c r="F749" s="167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</row>
    <row r="750" spans="1:16" x14ac:dyDescent="0.25">
      <c r="A750" s="166"/>
      <c r="B750" s="166"/>
      <c r="C750" s="166"/>
      <c r="D750" s="166"/>
      <c r="E750" s="166"/>
      <c r="F750" s="167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</row>
    <row r="751" spans="1:16" x14ac:dyDescent="0.25">
      <c r="A751" s="166"/>
      <c r="B751" s="166"/>
      <c r="C751" s="166"/>
      <c r="D751" s="166"/>
      <c r="E751" s="166"/>
      <c r="F751" s="167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</row>
    <row r="752" spans="1:16" x14ac:dyDescent="0.25">
      <c r="A752" s="166"/>
      <c r="B752" s="166"/>
      <c r="C752" s="166"/>
      <c r="D752" s="166"/>
      <c r="E752" s="166"/>
      <c r="F752" s="167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</row>
    <row r="753" spans="1:16" x14ac:dyDescent="0.25">
      <c r="A753" s="166"/>
      <c r="B753" s="166"/>
      <c r="C753" s="166"/>
      <c r="D753" s="166"/>
      <c r="E753" s="166"/>
      <c r="F753" s="167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</row>
    <row r="754" spans="1:16" x14ac:dyDescent="0.25">
      <c r="A754" s="166"/>
      <c r="B754" s="166"/>
      <c r="C754" s="166"/>
      <c r="D754" s="166"/>
      <c r="E754" s="166"/>
      <c r="F754" s="167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</row>
    <row r="755" spans="1:16" x14ac:dyDescent="0.25">
      <c r="A755" s="166"/>
      <c r="B755" s="166"/>
      <c r="C755" s="166"/>
      <c r="D755" s="166"/>
      <c r="E755" s="166"/>
      <c r="F755" s="167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</row>
    <row r="756" spans="1:16" x14ac:dyDescent="0.25">
      <c r="A756" s="166"/>
      <c r="B756" s="166"/>
      <c r="C756" s="166"/>
      <c r="D756" s="166"/>
      <c r="E756" s="166"/>
      <c r="F756" s="167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</row>
    <row r="757" spans="1:16" x14ac:dyDescent="0.25">
      <c r="A757" s="166"/>
      <c r="B757" s="166"/>
      <c r="C757" s="166"/>
      <c r="D757" s="166"/>
      <c r="E757" s="166"/>
      <c r="F757" s="167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</row>
    <row r="758" spans="1:16" x14ac:dyDescent="0.25">
      <c r="A758" s="166"/>
      <c r="B758" s="166"/>
      <c r="C758" s="166"/>
      <c r="D758" s="166"/>
      <c r="E758" s="166"/>
      <c r="F758" s="167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</row>
    <row r="759" spans="1:16" x14ac:dyDescent="0.25">
      <c r="A759" s="166"/>
      <c r="B759" s="166"/>
      <c r="C759" s="166"/>
      <c r="D759" s="166"/>
      <c r="E759" s="166"/>
      <c r="F759" s="167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</row>
    <row r="760" spans="1:16" x14ac:dyDescent="0.25">
      <c r="A760" s="166"/>
      <c r="B760" s="166"/>
      <c r="C760" s="166"/>
      <c r="D760" s="166"/>
      <c r="E760" s="166"/>
      <c r="F760" s="167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</row>
    <row r="761" spans="1:16" x14ac:dyDescent="0.25">
      <c r="A761" s="166"/>
      <c r="B761" s="166"/>
      <c r="C761" s="166"/>
      <c r="D761" s="166"/>
      <c r="E761" s="166"/>
      <c r="F761" s="167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</row>
    <row r="762" spans="1:16" x14ac:dyDescent="0.25">
      <c r="A762" s="166"/>
      <c r="B762" s="166"/>
      <c r="C762" s="166"/>
      <c r="D762" s="166"/>
      <c r="E762" s="166"/>
      <c r="F762" s="167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</row>
    <row r="763" spans="1:16" x14ac:dyDescent="0.25">
      <c r="A763" s="166"/>
      <c r="B763" s="166"/>
      <c r="C763" s="166"/>
      <c r="D763" s="166"/>
      <c r="E763" s="166"/>
      <c r="F763" s="167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</row>
    <row r="764" spans="1:16" x14ac:dyDescent="0.25">
      <c r="A764" s="166"/>
      <c r="B764" s="166"/>
      <c r="C764" s="166"/>
      <c r="D764" s="166"/>
      <c r="E764" s="166"/>
      <c r="F764" s="167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</row>
    <row r="765" spans="1:16" x14ac:dyDescent="0.25">
      <c r="A765" s="166"/>
      <c r="B765" s="166"/>
      <c r="C765" s="166"/>
      <c r="D765" s="166"/>
      <c r="E765" s="166"/>
      <c r="F765" s="167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</row>
    <row r="766" spans="1:16" x14ac:dyDescent="0.25">
      <c r="A766" s="166"/>
      <c r="B766" s="166"/>
      <c r="C766" s="166"/>
      <c r="D766" s="166"/>
      <c r="E766" s="166"/>
      <c r="F766" s="167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</row>
    <row r="767" spans="1:16" x14ac:dyDescent="0.25">
      <c r="A767" s="166"/>
      <c r="B767" s="166"/>
      <c r="C767" s="166"/>
      <c r="D767" s="166"/>
      <c r="E767" s="166"/>
      <c r="F767" s="167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</row>
    <row r="768" spans="1:16" x14ac:dyDescent="0.25">
      <c r="A768" s="166"/>
      <c r="B768" s="166"/>
      <c r="C768" s="166"/>
      <c r="D768" s="166"/>
      <c r="E768" s="166"/>
      <c r="F768" s="167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</row>
    <row r="769" spans="1:16" x14ac:dyDescent="0.25">
      <c r="A769" s="166"/>
      <c r="B769" s="166"/>
      <c r="C769" s="166"/>
      <c r="D769" s="166"/>
      <c r="E769" s="166"/>
      <c r="F769" s="167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</row>
    <row r="770" spans="1:16" x14ac:dyDescent="0.25">
      <c r="A770" s="166"/>
      <c r="B770" s="166"/>
      <c r="C770" s="166"/>
      <c r="D770" s="166"/>
      <c r="E770" s="166"/>
      <c r="F770" s="167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</row>
    <row r="771" spans="1:16" x14ac:dyDescent="0.25">
      <c r="A771" s="166"/>
      <c r="B771" s="166"/>
      <c r="C771" s="166"/>
      <c r="D771" s="166"/>
      <c r="E771" s="166"/>
      <c r="F771" s="167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</row>
    <row r="772" spans="1:16" x14ac:dyDescent="0.25">
      <c r="A772" s="166"/>
      <c r="B772" s="166"/>
      <c r="C772" s="166"/>
      <c r="D772" s="166"/>
      <c r="E772" s="166"/>
      <c r="F772" s="167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</row>
    <row r="773" spans="1:16" x14ac:dyDescent="0.25">
      <c r="A773" s="166"/>
      <c r="B773" s="166"/>
      <c r="C773" s="166"/>
      <c r="D773" s="166"/>
      <c r="E773" s="166"/>
      <c r="F773" s="167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</row>
    <row r="774" spans="1:16" x14ac:dyDescent="0.25">
      <c r="A774" s="166"/>
      <c r="B774" s="166"/>
      <c r="C774" s="166"/>
      <c r="D774" s="166"/>
      <c r="E774" s="166"/>
      <c r="F774" s="167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</row>
    <row r="775" spans="1:16" x14ac:dyDescent="0.25">
      <c r="A775" s="166"/>
      <c r="B775" s="166"/>
      <c r="C775" s="166"/>
      <c r="D775" s="166"/>
      <c r="E775" s="166"/>
      <c r="F775" s="167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</row>
    <row r="776" spans="1:16" x14ac:dyDescent="0.25">
      <c r="A776" s="166"/>
      <c r="B776" s="166"/>
      <c r="C776" s="166"/>
      <c r="D776" s="166"/>
      <c r="E776" s="166"/>
      <c r="F776" s="167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</row>
    <row r="777" spans="1:16" x14ac:dyDescent="0.25">
      <c r="A777" s="166"/>
      <c r="B777" s="166"/>
      <c r="C777" s="166"/>
      <c r="D777" s="166"/>
      <c r="E777" s="166"/>
      <c r="F777" s="167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</row>
    <row r="778" spans="1:16" x14ac:dyDescent="0.25">
      <c r="A778" s="166"/>
      <c r="B778" s="166"/>
      <c r="C778" s="166"/>
      <c r="D778" s="166"/>
      <c r="E778" s="166"/>
      <c r="F778" s="167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</row>
    <row r="779" spans="1:16" x14ac:dyDescent="0.25">
      <c r="A779" s="166"/>
      <c r="B779" s="166"/>
      <c r="C779" s="166"/>
      <c r="D779" s="166"/>
      <c r="E779" s="166"/>
      <c r="F779" s="167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</row>
    <row r="780" spans="1:16" x14ac:dyDescent="0.25">
      <c r="A780" s="166"/>
      <c r="B780" s="166"/>
      <c r="C780" s="166"/>
      <c r="D780" s="166"/>
      <c r="E780" s="166"/>
      <c r="F780" s="167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</row>
    <row r="781" spans="1:16" x14ac:dyDescent="0.25">
      <c r="A781" s="166"/>
      <c r="B781" s="166"/>
      <c r="C781" s="166"/>
      <c r="D781" s="166"/>
      <c r="E781" s="166"/>
      <c r="F781" s="167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</row>
    <row r="782" spans="1:16" x14ac:dyDescent="0.25">
      <c r="A782" s="166"/>
      <c r="B782" s="166"/>
      <c r="C782" s="166"/>
      <c r="D782" s="166"/>
      <c r="E782" s="166"/>
      <c r="F782" s="167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</row>
    <row r="783" spans="1:16" x14ac:dyDescent="0.25">
      <c r="A783" s="166"/>
      <c r="B783" s="166"/>
      <c r="C783" s="166"/>
      <c r="D783" s="166"/>
      <c r="E783" s="166"/>
      <c r="F783" s="167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</row>
    <row r="784" spans="1:16" x14ac:dyDescent="0.25">
      <c r="A784" s="166"/>
      <c r="B784" s="166"/>
      <c r="C784" s="166"/>
      <c r="D784" s="166"/>
      <c r="E784" s="166"/>
      <c r="F784" s="167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</row>
    <row r="785" spans="1:16" x14ac:dyDescent="0.25">
      <c r="A785" s="166"/>
      <c r="B785" s="166"/>
      <c r="C785" s="166"/>
      <c r="D785" s="166"/>
      <c r="E785" s="166"/>
      <c r="F785" s="167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</row>
    <row r="786" spans="1:16" x14ac:dyDescent="0.25">
      <c r="A786" s="166"/>
      <c r="B786" s="166"/>
      <c r="C786" s="166"/>
      <c r="D786" s="166"/>
      <c r="E786" s="166"/>
      <c r="F786" s="167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</row>
    <row r="787" spans="1:16" x14ac:dyDescent="0.25">
      <c r="A787" s="166"/>
      <c r="B787" s="166"/>
      <c r="C787" s="166"/>
      <c r="D787" s="166"/>
      <c r="E787" s="166"/>
      <c r="F787" s="167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</row>
    <row r="788" spans="1:16" x14ac:dyDescent="0.25">
      <c r="A788" s="166"/>
      <c r="B788" s="166"/>
      <c r="C788" s="166"/>
      <c r="D788" s="166"/>
      <c r="E788" s="166"/>
      <c r="F788" s="167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</row>
    <row r="789" spans="1:16" x14ac:dyDescent="0.25">
      <c r="A789" s="166"/>
      <c r="B789" s="166"/>
      <c r="C789" s="166"/>
      <c r="D789" s="166"/>
      <c r="E789" s="166"/>
      <c r="F789" s="167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</row>
    <row r="790" spans="1:16" x14ac:dyDescent="0.25">
      <c r="A790" s="166"/>
      <c r="B790" s="166"/>
      <c r="C790" s="166"/>
      <c r="D790" s="166"/>
      <c r="E790" s="166"/>
      <c r="F790" s="167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</row>
    <row r="791" spans="1:16" x14ac:dyDescent="0.25">
      <c r="A791" s="166"/>
      <c r="B791" s="166"/>
      <c r="C791" s="166"/>
      <c r="D791" s="166"/>
      <c r="E791" s="166"/>
      <c r="F791" s="167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</row>
    <row r="792" spans="1:16" x14ac:dyDescent="0.25">
      <c r="A792" s="166"/>
      <c r="B792" s="166"/>
      <c r="C792" s="166"/>
      <c r="D792" s="166"/>
      <c r="E792" s="166"/>
      <c r="F792" s="167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</row>
    <row r="793" spans="1:16" x14ac:dyDescent="0.25">
      <c r="A793" s="166"/>
      <c r="B793" s="166"/>
      <c r="C793" s="166"/>
      <c r="D793" s="166"/>
      <c r="E793" s="166"/>
      <c r="F793" s="167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</row>
    <row r="794" spans="1:16" x14ac:dyDescent="0.25">
      <c r="A794" s="166"/>
      <c r="B794" s="166"/>
      <c r="C794" s="166"/>
      <c r="D794" s="166"/>
      <c r="E794" s="166"/>
      <c r="F794" s="167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</row>
    <row r="795" spans="1:16" x14ac:dyDescent="0.25">
      <c r="A795" s="166"/>
      <c r="B795" s="166"/>
      <c r="C795" s="166"/>
      <c r="D795" s="166"/>
      <c r="E795" s="166"/>
      <c r="F795" s="167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</row>
    <row r="796" spans="1:16" x14ac:dyDescent="0.25">
      <c r="A796" s="166"/>
      <c r="B796" s="166"/>
      <c r="C796" s="166"/>
      <c r="D796" s="166"/>
      <c r="E796" s="166"/>
      <c r="F796" s="167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</row>
    <row r="797" spans="1:16" x14ac:dyDescent="0.25">
      <c r="A797" s="166"/>
      <c r="B797" s="166"/>
      <c r="C797" s="166"/>
      <c r="D797" s="166"/>
      <c r="E797" s="166"/>
      <c r="F797" s="167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</row>
    <row r="798" spans="1:16" x14ac:dyDescent="0.25">
      <c r="A798" s="166"/>
      <c r="B798" s="166"/>
      <c r="C798" s="166"/>
      <c r="D798" s="166"/>
      <c r="E798" s="166"/>
      <c r="F798" s="167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</row>
    <row r="799" spans="1:16" x14ac:dyDescent="0.25">
      <c r="A799" s="166"/>
      <c r="B799" s="166"/>
      <c r="C799" s="166"/>
      <c r="D799" s="166"/>
      <c r="E799" s="166"/>
      <c r="F799" s="167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</row>
    <row r="800" spans="1:16" x14ac:dyDescent="0.25">
      <c r="A800" s="166"/>
      <c r="B800" s="166"/>
      <c r="C800" s="166"/>
      <c r="D800" s="166"/>
      <c r="E800" s="166"/>
      <c r="F800" s="167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</row>
    <row r="801" spans="1:16" x14ac:dyDescent="0.25">
      <c r="A801" s="166"/>
      <c r="B801" s="166"/>
      <c r="C801" s="166"/>
      <c r="D801" s="166"/>
      <c r="E801" s="166"/>
      <c r="F801" s="167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</row>
    <row r="802" spans="1:16" x14ac:dyDescent="0.25">
      <c r="A802" s="166"/>
      <c r="B802" s="166"/>
      <c r="C802" s="166"/>
      <c r="D802" s="166"/>
      <c r="E802" s="166"/>
      <c r="F802" s="167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</row>
    <row r="803" spans="1:16" x14ac:dyDescent="0.25">
      <c r="A803" s="166"/>
      <c r="B803" s="166"/>
      <c r="C803" s="166"/>
      <c r="D803" s="166"/>
      <c r="E803" s="166"/>
      <c r="F803" s="167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</row>
    <row r="804" spans="1:16" x14ac:dyDescent="0.25">
      <c r="A804" s="166"/>
      <c r="B804" s="166"/>
      <c r="C804" s="166"/>
      <c r="D804" s="166"/>
      <c r="E804" s="166"/>
      <c r="F804" s="167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</row>
    <row r="805" spans="1:16" x14ac:dyDescent="0.25">
      <c r="A805" s="166"/>
      <c r="B805" s="166"/>
      <c r="C805" s="166"/>
      <c r="D805" s="166"/>
      <c r="E805" s="166"/>
      <c r="F805" s="167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</row>
    <row r="806" spans="1:16" x14ac:dyDescent="0.25">
      <c r="A806" s="166"/>
      <c r="B806" s="166"/>
      <c r="C806" s="166"/>
      <c r="D806" s="166"/>
      <c r="E806" s="166"/>
      <c r="F806" s="167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</row>
    <row r="807" spans="1:16" x14ac:dyDescent="0.25">
      <c r="A807" s="166"/>
      <c r="B807" s="166"/>
      <c r="C807" s="166"/>
      <c r="D807" s="166"/>
      <c r="E807" s="166"/>
      <c r="F807" s="167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</row>
    <row r="808" spans="1:16" x14ac:dyDescent="0.25">
      <c r="A808" s="166"/>
      <c r="B808" s="166"/>
      <c r="C808" s="166"/>
      <c r="D808" s="166"/>
      <c r="E808" s="166"/>
      <c r="F808" s="167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</row>
    <row r="809" spans="1:16" x14ac:dyDescent="0.25">
      <c r="A809" s="166"/>
      <c r="B809" s="166"/>
      <c r="C809" s="166"/>
      <c r="D809" s="166"/>
      <c r="E809" s="166"/>
      <c r="F809" s="167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</row>
    <row r="810" spans="1:16" x14ac:dyDescent="0.25">
      <c r="A810" s="166"/>
      <c r="B810" s="166"/>
      <c r="C810" s="166"/>
      <c r="D810" s="166"/>
      <c r="E810" s="166"/>
      <c r="F810" s="167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</row>
    <row r="811" spans="1:16" x14ac:dyDescent="0.25">
      <c r="A811" s="166"/>
      <c r="B811" s="166"/>
      <c r="C811" s="166"/>
      <c r="D811" s="166"/>
      <c r="E811" s="166"/>
      <c r="F811" s="167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</row>
    <row r="812" spans="1:16" x14ac:dyDescent="0.25">
      <c r="A812" s="166"/>
      <c r="B812" s="166"/>
      <c r="C812" s="166"/>
      <c r="D812" s="166"/>
      <c r="E812" s="166"/>
      <c r="F812" s="167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</row>
    <row r="813" spans="1:16" x14ac:dyDescent="0.25">
      <c r="A813" s="166"/>
      <c r="B813" s="166"/>
      <c r="C813" s="166"/>
      <c r="D813" s="166"/>
      <c r="E813" s="166"/>
      <c r="F813" s="167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</row>
    <row r="814" spans="1:16" x14ac:dyDescent="0.25">
      <c r="A814" s="166"/>
      <c r="B814" s="166"/>
      <c r="C814" s="166"/>
      <c r="D814" s="166"/>
      <c r="E814" s="166"/>
      <c r="F814" s="167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</row>
    <row r="815" spans="1:16" x14ac:dyDescent="0.25">
      <c r="A815" s="166"/>
      <c r="B815" s="166"/>
      <c r="C815" s="166"/>
      <c r="D815" s="166"/>
      <c r="E815" s="166"/>
      <c r="F815" s="167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</row>
    <row r="816" spans="1:16" x14ac:dyDescent="0.25">
      <c r="A816" s="166"/>
      <c r="B816" s="166"/>
      <c r="C816" s="166"/>
      <c r="D816" s="166"/>
      <c r="E816" s="166"/>
      <c r="F816" s="167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</row>
    <row r="817" spans="1:16" x14ac:dyDescent="0.25">
      <c r="A817" s="166"/>
      <c r="B817" s="166"/>
      <c r="C817" s="166"/>
      <c r="D817" s="166"/>
      <c r="E817" s="166"/>
      <c r="F817" s="167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</row>
    <row r="818" spans="1:16" x14ac:dyDescent="0.25">
      <c r="A818" s="166"/>
      <c r="B818" s="166"/>
      <c r="C818" s="166"/>
      <c r="D818" s="166"/>
      <c r="E818" s="166"/>
      <c r="F818" s="167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</row>
    <row r="819" spans="1:16" x14ac:dyDescent="0.25">
      <c r="A819" s="166"/>
      <c r="B819" s="166"/>
      <c r="C819" s="166"/>
      <c r="D819" s="166"/>
      <c r="E819" s="166"/>
      <c r="F819" s="167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</row>
    <row r="820" spans="1:16" x14ac:dyDescent="0.25">
      <c r="A820" s="166"/>
      <c r="B820" s="166"/>
      <c r="C820" s="166"/>
      <c r="D820" s="166"/>
      <c r="E820" s="166"/>
      <c r="F820" s="167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</row>
    <row r="821" spans="1:16" x14ac:dyDescent="0.25">
      <c r="A821" s="166"/>
      <c r="B821" s="166"/>
      <c r="C821" s="166"/>
      <c r="D821" s="166"/>
      <c r="E821" s="166"/>
      <c r="F821" s="167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</row>
    <row r="822" spans="1:16" x14ac:dyDescent="0.25">
      <c r="A822" s="166"/>
      <c r="B822" s="166"/>
      <c r="C822" s="166"/>
      <c r="D822" s="166"/>
      <c r="E822" s="166"/>
      <c r="F822" s="167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</row>
    <row r="823" spans="1:16" x14ac:dyDescent="0.25">
      <c r="A823" s="166"/>
      <c r="B823" s="166"/>
      <c r="C823" s="166"/>
      <c r="D823" s="166"/>
      <c r="E823" s="166"/>
      <c r="F823" s="167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</row>
    <row r="824" spans="1:16" x14ac:dyDescent="0.25">
      <c r="A824" s="166"/>
      <c r="B824" s="166"/>
      <c r="C824" s="166"/>
      <c r="D824" s="166"/>
      <c r="E824" s="166"/>
      <c r="F824" s="167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</row>
    <row r="825" spans="1:16" x14ac:dyDescent="0.25">
      <c r="A825" s="166"/>
      <c r="B825" s="166"/>
      <c r="C825" s="166"/>
      <c r="D825" s="166"/>
      <c r="E825" s="166"/>
      <c r="F825" s="167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</row>
    <row r="826" spans="1:16" x14ac:dyDescent="0.25">
      <c r="A826" s="166"/>
      <c r="B826" s="166"/>
      <c r="C826" s="166"/>
      <c r="D826" s="166"/>
      <c r="E826" s="166"/>
      <c r="F826" s="167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</row>
    <row r="827" spans="1:16" x14ac:dyDescent="0.25">
      <c r="A827" s="166"/>
      <c r="B827" s="166"/>
      <c r="C827" s="166"/>
      <c r="D827" s="166"/>
      <c r="E827" s="166"/>
      <c r="F827" s="167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</row>
    <row r="828" spans="1:16" x14ac:dyDescent="0.25">
      <c r="A828" s="166"/>
      <c r="B828" s="166"/>
      <c r="C828" s="166"/>
      <c r="D828" s="166"/>
      <c r="E828" s="166"/>
      <c r="F828" s="167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</row>
    <row r="829" spans="1:16" x14ac:dyDescent="0.25">
      <c r="A829" s="166"/>
      <c r="B829" s="166"/>
      <c r="C829" s="166"/>
      <c r="D829" s="166"/>
      <c r="E829" s="166"/>
      <c r="F829" s="167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</row>
    <row r="830" spans="1:16" x14ac:dyDescent="0.25">
      <c r="A830" s="166"/>
      <c r="B830" s="166"/>
      <c r="C830" s="166"/>
      <c r="D830" s="166"/>
      <c r="E830" s="166"/>
      <c r="F830" s="167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</row>
    <row r="831" spans="1:16" x14ac:dyDescent="0.25">
      <c r="A831" s="166"/>
      <c r="B831" s="166"/>
      <c r="C831" s="166"/>
      <c r="D831" s="166"/>
      <c r="E831" s="166"/>
      <c r="F831" s="167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</row>
    <row r="832" spans="1:16" x14ac:dyDescent="0.25">
      <c r="A832" s="166"/>
      <c r="B832" s="166"/>
      <c r="C832" s="166"/>
      <c r="D832" s="166"/>
      <c r="E832" s="166"/>
      <c r="F832" s="167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</row>
    <row r="833" spans="1:16" x14ac:dyDescent="0.25">
      <c r="A833" s="166"/>
      <c r="B833" s="166"/>
      <c r="C833" s="166"/>
      <c r="D833" s="166"/>
      <c r="E833" s="166"/>
      <c r="F833" s="167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</row>
    <row r="834" spans="1:16" x14ac:dyDescent="0.25">
      <c r="A834" s="166"/>
      <c r="B834" s="166"/>
      <c r="C834" s="166"/>
      <c r="D834" s="166"/>
      <c r="E834" s="166"/>
      <c r="F834" s="167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</row>
    <row r="835" spans="1:16" x14ac:dyDescent="0.25">
      <c r="A835" s="166"/>
      <c r="B835" s="166"/>
      <c r="C835" s="166"/>
      <c r="D835" s="166"/>
      <c r="E835" s="166"/>
      <c r="F835" s="167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</row>
    <row r="836" spans="1:16" x14ac:dyDescent="0.25">
      <c r="A836" s="166"/>
      <c r="B836" s="166"/>
      <c r="C836" s="166"/>
      <c r="D836" s="166"/>
      <c r="E836" s="166"/>
      <c r="F836" s="167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</row>
    <row r="837" spans="1:16" x14ac:dyDescent="0.25">
      <c r="A837" s="166"/>
      <c r="B837" s="166"/>
      <c r="C837" s="166"/>
      <c r="D837" s="166"/>
      <c r="E837" s="166"/>
      <c r="F837" s="167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</row>
    <row r="838" spans="1:16" x14ac:dyDescent="0.25">
      <c r="A838" s="166"/>
      <c r="B838" s="166"/>
      <c r="C838" s="166"/>
      <c r="D838" s="166"/>
      <c r="E838" s="166"/>
      <c r="F838" s="167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</row>
    <row r="839" spans="1:16" x14ac:dyDescent="0.25">
      <c r="A839" s="166"/>
      <c r="B839" s="166"/>
      <c r="C839" s="166"/>
      <c r="D839" s="166"/>
      <c r="E839" s="166"/>
      <c r="F839" s="167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</row>
    <row r="840" spans="1:16" x14ac:dyDescent="0.25">
      <c r="A840" s="166"/>
      <c r="B840" s="166"/>
      <c r="C840" s="166"/>
      <c r="D840" s="166"/>
      <c r="E840" s="166"/>
      <c r="F840" s="167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</row>
    <row r="841" spans="1:16" x14ac:dyDescent="0.25">
      <c r="A841" s="166"/>
      <c r="B841" s="166"/>
      <c r="C841" s="166"/>
      <c r="D841" s="166"/>
      <c r="E841" s="166"/>
      <c r="F841" s="167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</row>
    <row r="842" spans="1:16" x14ac:dyDescent="0.25">
      <c r="A842" s="166"/>
      <c r="B842" s="166"/>
      <c r="C842" s="166"/>
      <c r="D842" s="166"/>
      <c r="E842" s="166"/>
      <c r="F842" s="167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</row>
    <row r="843" spans="1:16" x14ac:dyDescent="0.25">
      <c r="A843" s="166"/>
      <c r="B843" s="166"/>
      <c r="C843" s="166"/>
      <c r="D843" s="166"/>
      <c r="E843" s="166"/>
      <c r="F843" s="167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</row>
    <row r="844" spans="1:16" x14ac:dyDescent="0.25">
      <c r="A844" s="166"/>
      <c r="B844" s="166"/>
      <c r="C844" s="166"/>
      <c r="D844" s="166"/>
      <c r="E844" s="166"/>
      <c r="F844" s="167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</row>
    <row r="845" spans="1:16" x14ac:dyDescent="0.25">
      <c r="A845" s="166"/>
      <c r="B845" s="166"/>
      <c r="C845" s="166"/>
      <c r="D845" s="166"/>
      <c r="E845" s="166"/>
      <c r="F845" s="167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</row>
    <row r="846" spans="1:16" x14ac:dyDescent="0.25">
      <c r="A846" s="166"/>
      <c r="B846" s="166"/>
      <c r="C846" s="166"/>
      <c r="D846" s="166"/>
      <c r="E846" s="166"/>
      <c r="F846" s="167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</row>
    <row r="847" spans="1:16" x14ac:dyDescent="0.25">
      <c r="A847" s="166"/>
      <c r="B847" s="166"/>
      <c r="C847" s="166"/>
      <c r="D847" s="166"/>
      <c r="E847" s="166"/>
      <c r="F847" s="167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</row>
    <row r="848" spans="1:16" x14ac:dyDescent="0.25">
      <c r="A848" s="166"/>
      <c r="B848" s="166"/>
      <c r="C848" s="166"/>
      <c r="D848" s="166"/>
      <c r="E848" s="166"/>
      <c r="F848" s="167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</row>
    <row r="849" spans="1:16" x14ac:dyDescent="0.25">
      <c r="A849" s="166"/>
      <c r="B849" s="166"/>
      <c r="C849" s="166"/>
      <c r="D849" s="166"/>
      <c r="E849" s="166"/>
      <c r="F849" s="167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</row>
    <row r="850" spans="1:16" x14ac:dyDescent="0.25">
      <c r="A850" s="166"/>
      <c r="B850" s="166"/>
      <c r="C850" s="166"/>
      <c r="D850" s="166"/>
      <c r="E850" s="166"/>
      <c r="F850" s="167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</row>
    <row r="851" spans="1:16" x14ac:dyDescent="0.25">
      <c r="A851" s="166"/>
      <c r="B851" s="166"/>
      <c r="C851" s="166"/>
      <c r="D851" s="166"/>
      <c r="E851" s="166"/>
      <c r="F851" s="167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</row>
    <row r="852" spans="1:16" x14ac:dyDescent="0.25">
      <c r="A852" s="166"/>
      <c r="B852" s="166"/>
      <c r="C852" s="166"/>
      <c r="D852" s="166"/>
      <c r="E852" s="166"/>
      <c r="F852" s="167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</row>
    <row r="853" spans="1:16" x14ac:dyDescent="0.25">
      <c r="A853" s="166"/>
      <c r="B853" s="166"/>
      <c r="C853" s="166"/>
      <c r="D853" s="166"/>
      <c r="E853" s="166"/>
      <c r="F853" s="167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</row>
    <row r="854" spans="1:16" x14ac:dyDescent="0.25">
      <c r="A854" s="166"/>
      <c r="B854" s="166"/>
      <c r="C854" s="166"/>
      <c r="D854" s="166"/>
      <c r="E854" s="166"/>
      <c r="F854" s="167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</row>
    <row r="855" spans="1:16" x14ac:dyDescent="0.25">
      <c r="A855" s="166"/>
      <c r="B855" s="166"/>
      <c r="C855" s="166"/>
      <c r="D855" s="166"/>
      <c r="E855" s="166"/>
      <c r="F855" s="167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</row>
    <row r="856" spans="1:16" x14ac:dyDescent="0.25">
      <c r="A856" s="166"/>
      <c r="B856" s="166"/>
      <c r="C856" s="166"/>
      <c r="D856" s="166"/>
      <c r="E856" s="166"/>
      <c r="F856" s="167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</row>
    <row r="857" spans="1:16" x14ac:dyDescent="0.25">
      <c r="A857" s="166"/>
      <c r="B857" s="166"/>
      <c r="C857" s="166"/>
      <c r="D857" s="166"/>
      <c r="E857" s="166"/>
      <c r="F857" s="167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</row>
    <row r="858" spans="1:16" x14ac:dyDescent="0.25">
      <c r="A858" s="166"/>
      <c r="B858" s="166"/>
      <c r="C858" s="166"/>
      <c r="D858" s="166"/>
      <c r="E858" s="166"/>
      <c r="F858" s="167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</row>
    <row r="859" spans="1:16" x14ac:dyDescent="0.25">
      <c r="A859" s="166"/>
      <c r="B859" s="166"/>
      <c r="C859" s="166"/>
      <c r="D859" s="166"/>
      <c r="E859" s="166"/>
      <c r="F859" s="167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</row>
    <row r="860" spans="1:16" x14ac:dyDescent="0.25">
      <c r="A860" s="166"/>
      <c r="B860" s="166"/>
      <c r="C860" s="166"/>
      <c r="D860" s="166"/>
      <c r="E860" s="166"/>
      <c r="F860" s="167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</row>
    <row r="861" spans="1:16" x14ac:dyDescent="0.25">
      <c r="A861" s="166"/>
      <c r="B861" s="166"/>
      <c r="C861" s="166"/>
      <c r="D861" s="166"/>
      <c r="E861" s="166"/>
      <c r="F861" s="167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</row>
    <row r="862" spans="1:16" x14ac:dyDescent="0.25">
      <c r="A862" s="166"/>
      <c r="B862" s="166"/>
      <c r="C862" s="166"/>
      <c r="D862" s="166"/>
      <c r="E862" s="166"/>
      <c r="F862" s="167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</row>
    <row r="863" spans="1:16" x14ac:dyDescent="0.25">
      <c r="A863" s="166"/>
      <c r="B863" s="166"/>
      <c r="C863" s="166"/>
      <c r="D863" s="166"/>
      <c r="E863" s="166"/>
      <c r="F863" s="167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</row>
    <row r="864" spans="1:16" x14ac:dyDescent="0.25">
      <c r="A864" s="166"/>
      <c r="B864" s="166"/>
      <c r="C864" s="166"/>
      <c r="D864" s="166"/>
      <c r="E864" s="166"/>
      <c r="F864" s="167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</row>
    <row r="865" spans="1:16" x14ac:dyDescent="0.25">
      <c r="A865" s="166"/>
      <c r="B865" s="166"/>
      <c r="C865" s="166"/>
      <c r="D865" s="166"/>
      <c r="E865" s="166"/>
      <c r="F865" s="167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</row>
    <row r="866" spans="1:16" x14ac:dyDescent="0.25">
      <c r="A866" s="166"/>
      <c r="B866" s="166"/>
      <c r="C866" s="166"/>
      <c r="D866" s="166"/>
      <c r="E866" s="166"/>
      <c r="F866" s="167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</row>
    <row r="867" spans="1:16" x14ac:dyDescent="0.25">
      <c r="A867" s="166"/>
      <c r="B867" s="166"/>
      <c r="C867" s="166"/>
      <c r="D867" s="166"/>
      <c r="E867" s="166"/>
      <c r="F867" s="167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</row>
    <row r="868" spans="1:16" x14ac:dyDescent="0.25">
      <c r="A868" s="166"/>
      <c r="B868" s="166"/>
      <c r="C868" s="166"/>
      <c r="D868" s="166"/>
      <c r="E868" s="166"/>
      <c r="F868" s="167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</row>
    <row r="869" spans="1:16" x14ac:dyDescent="0.25">
      <c r="A869" s="166"/>
      <c r="B869" s="166"/>
      <c r="C869" s="166"/>
      <c r="D869" s="166"/>
      <c r="E869" s="166"/>
      <c r="F869" s="167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</row>
    <row r="870" spans="1:16" x14ac:dyDescent="0.25">
      <c r="A870" s="166"/>
      <c r="B870" s="166"/>
      <c r="C870" s="166"/>
      <c r="D870" s="166"/>
      <c r="E870" s="166"/>
      <c r="F870" s="167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</row>
    <row r="871" spans="1:16" x14ac:dyDescent="0.25">
      <c r="A871" s="166"/>
      <c r="B871" s="166"/>
      <c r="C871" s="166"/>
      <c r="D871" s="166"/>
      <c r="E871" s="166"/>
      <c r="F871" s="167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</row>
    <row r="872" spans="1:16" x14ac:dyDescent="0.25">
      <c r="A872" s="166"/>
      <c r="B872" s="166"/>
      <c r="C872" s="166"/>
      <c r="D872" s="166"/>
      <c r="E872" s="166"/>
      <c r="F872" s="167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</row>
    <row r="873" spans="1:16" x14ac:dyDescent="0.25">
      <c r="A873" s="166"/>
      <c r="B873" s="166"/>
      <c r="C873" s="166"/>
      <c r="D873" s="166"/>
      <c r="E873" s="166"/>
      <c r="F873" s="167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</row>
    <row r="874" spans="1:16" x14ac:dyDescent="0.25">
      <c r="A874" s="166"/>
      <c r="B874" s="166"/>
      <c r="C874" s="166"/>
      <c r="D874" s="166"/>
      <c r="E874" s="166"/>
      <c r="F874" s="167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</row>
    <row r="875" spans="1:16" x14ac:dyDescent="0.25">
      <c r="A875" s="166"/>
      <c r="B875" s="166"/>
      <c r="C875" s="166"/>
      <c r="D875" s="166"/>
      <c r="E875" s="166"/>
      <c r="F875" s="167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</row>
    <row r="876" spans="1:16" x14ac:dyDescent="0.25">
      <c r="A876" s="166"/>
      <c r="B876" s="166"/>
      <c r="C876" s="166"/>
      <c r="D876" s="166"/>
      <c r="E876" s="166"/>
      <c r="F876" s="167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</row>
    <row r="877" spans="1:16" x14ac:dyDescent="0.25">
      <c r="A877" s="166"/>
      <c r="B877" s="166"/>
      <c r="C877" s="166"/>
      <c r="D877" s="166"/>
      <c r="E877" s="166"/>
      <c r="F877" s="167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</row>
    <row r="878" spans="1:16" x14ac:dyDescent="0.25">
      <c r="A878" s="166"/>
      <c r="B878" s="166"/>
      <c r="C878" s="166"/>
      <c r="D878" s="166"/>
      <c r="E878" s="166"/>
      <c r="F878" s="167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</row>
    <row r="879" spans="1:16" x14ac:dyDescent="0.25">
      <c r="A879" s="166"/>
      <c r="B879" s="166"/>
      <c r="C879" s="166"/>
      <c r="D879" s="166"/>
      <c r="E879" s="166"/>
      <c r="F879" s="167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</row>
    <row r="880" spans="1:16" x14ac:dyDescent="0.25">
      <c r="A880" s="166"/>
      <c r="B880" s="166"/>
      <c r="C880" s="166"/>
      <c r="D880" s="166"/>
      <c r="E880" s="166"/>
      <c r="F880" s="167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</row>
    <row r="881" spans="1:16" x14ac:dyDescent="0.25">
      <c r="A881" s="166"/>
      <c r="B881" s="166"/>
      <c r="C881" s="166"/>
      <c r="D881" s="166"/>
      <c r="E881" s="166"/>
      <c r="F881" s="167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</row>
    <row r="882" spans="1:16" x14ac:dyDescent="0.25">
      <c r="A882" s="166"/>
      <c r="B882" s="166"/>
      <c r="C882" s="166"/>
      <c r="D882" s="166"/>
      <c r="E882" s="166"/>
      <c r="F882" s="167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</row>
    <row r="883" spans="1:16" x14ac:dyDescent="0.25">
      <c r="A883" s="166"/>
      <c r="B883" s="166"/>
      <c r="C883" s="166"/>
      <c r="D883" s="166"/>
      <c r="E883" s="166"/>
      <c r="F883" s="167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</row>
    <row r="884" spans="1:16" x14ac:dyDescent="0.25">
      <c r="A884" s="166"/>
      <c r="B884" s="166"/>
      <c r="C884" s="166"/>
      <c r="D884" s="166"/>
      <c r="E884" s="166"/>
      <c r="F884" s="167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</row>
    <row r="885" spans="1:16" x14ac:dyDescent="0.25">
      <c r="A885" s="166"/>
      <c r="B885" s="166"/>
      <c r="C885" s="166"/>
      <c r="D885" s="166"/>
      <c r="E885" s="166"/>
      <c r="F885" s="167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</row>
    <row r="886" spans="1:16" x14ac:dyDescent="0.25">
      <c r="A886" s="166"/>
      <c r="B886" s="166"/>
      <c r="C886" s="166"/>
      <c r="D886" s="166"/>
      <c r="E886" s="166"/>
      <c r="F886" s="167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</row>
    <row r="887" spans="1:16" x14ac:dyDescent="0.25">
      <c r="A887" s="166"/>
      <c r="B887" s="166"/>
      <c r="C887" s="166"/>
      <c r="D887" s="166"/>
      <c r="E887" s="166"/>
      <c r="F887" s="167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</row>
    <row r="888" spans="1:16" x14ac:dyDescent="0.25">
      <c r="A888" s="166"/>
      <c r="B888" s="166"/>
      <c r="C888" s="166"/>
      <c r="D888" s="166"/>
      <c r="E888" s="166"/>
      <c r="F888" s="167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</row>
    <row r="889" spans="1:16" x14ac:dyDescent="0.25">
      <c r="A889" s="166"/>
      <c r="B889" s="166"/>
      <c r="C889" s="166"/>
      <c r="D889" s="166"/>
      <c r="E889" s="166"/>
      <c r="F889" s="167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</row>
    <row r="890" spans="1:16" x14ac:dyDescent="0.25">
      <c r="A890" s="166"/>
      <c r="B890" s="166"/>
      <c r="C890" s="166"/>
      <c r="D890" s="166"/>
      <c r="E890" s="166"/>
      <c r="F890" s="167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</row>
    <row r="891" spans="1:16" x14ac:dyDescent="0.25">
      <c r="A891" s="166"/>
      <c r="B891" s="166"/>
      <c r="C891" s="166"/>
      <c r="D891" s="166"/>
      <c r="E891" s="166"/>
      <c r="F891" s="167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</row>
    <row r="892" spans="1:16" x14ac:dyDescent="0.25">
      <c r="A892" s="166"/>
      <c r="B892" s="166"/>
      <c r="C892" s="166"/>
      <c r="D892" s="166"/>
      <c r="E892" s="166"/>
      <c r="F892" s="167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</row>
    <row r="893" spans="1:16" x14ac:dyDescent="0.25">
      <c r="A893" s="166"/>
      <c r="B893" s="166"/>
      <c r="C893" s="166"/>
      <c r="D893" s="166"/>
      <c r="E893" s="166"/>
      <c r="F893" s="167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</row>
    <row r="894" spans="1:16" x14ac:dyDescent="0.25">
      <c r="A894" s="166"/>
      <c r="B894" s="166"/>
      <c r="C894" s="166"/>
      <c r="D894" s="166"/>
      <c r="E894" s="166"/>
      <c r="F894" s="167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</row>
    <row r="895" spans="1:16" x14ac:dyDescent="0.25">
      <c r="A895" s="166"/>
      <c r="B895" s="166"/>
      <c r="C895" s="166"/>
      <c r="D895" s="166"/>
      <c r="E895" s="166"/>
      <c r="F895" s="167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</row>
    <row r="896" spans="1:16" x14ac:dyDescent="0.25">
      <c r="A896" s="166"/>
      <c r="B896" s="166"/>
      <c r="C896" s="166"/>
      <c r="D896" s="166"/>
      <c r="E896" s="166"/>
      <c r="F896" s="167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</row>
    <row r="897" spans="1:16" x14ac:dyDescent="0.25">
      <c r="A897" s="166"/>
      <c r="B897" s="166"/>
      <c r="C897" s="166"/>
      <c r="D897" s="166"/>
      <c r="E897" s="166"/>
      <c r="F897" s="167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</row>
    <row r="898" spans="1:16" x14ac:dyDescent="0.25">
      <c r="A898" s="166"/>
      <c r="B898" s="166"/>
      <c r="C898" s="166"/>
      <c r="D898" s="166"/>
      <c r="E898" s="166"/>
      <c r="F898" s="167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</row>
    <row r="899" spans="1:16" x14ac:dyDescent="0.25">
      <c r="A899" s="166"/>
      <c r="B899" s="166"/>
      <c r="C899" s="166"/>
      <c r="D899" s="166"/>
      <c r="E899" s="166"/>
      <c r="F899" s="167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</row>
    <row r="900" spans="1:16" x14ac:dyDescent="0.25">
      <c r="A900" s="166"/>
      <c r="B900" s="166"/>
      <c r="C900" s="166"/>
      <c r="D900" s="166"/>
      <c r="E900" s="166"/>
      <c r="F900" s="167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</row>
    <row r="901" spans="1:16" x14ac:dyDescent="0.25">
      <c r="A901" s="166"/>
      <c r="B901" s="166"/>
      <c r="C901" s="166"/>
      <c r="D901" s="166"/>
      <c r="E901" s="166"/>
      <c r="F901" s="167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</row>
    <row r="902" spans="1:16" x14ac:dyDescent="0.25">
      <c r="A902" s="166"/>
      <c r="B902" s="166"/>
      <c r="C902" s="166"/>
      <c r="D902" s="166"/>
      <c r="E902" s="166"/>
      <c r="F902" s="167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</row>
    <row r="903" spans="1:16" x14ac:dyDescent="0.25">
      <c r="A903" s="166"/>
      <c r="B903" s="166"/>
      <c r="C903" s="166"/>
      <c r="D903" s="166"/>
      <c r="E903" s="166"/>
      <c r="F903" s="167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</row>
    <row r="904" spans="1:16" x14ac:dyDescent="0.25">
      <c r="A904" s="166"/>
      <c r="B904" s="166"/>
      <c r="C904" s="166"/>
      <c r="D904" s="166"/>
      <c r="E904" s="166"/>
      <c r="F904" s="167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</row>
    <row r="905" spans="1:16" x14ac:dyDescent="0.25">
      <c r="A905" s="166"/>
      <c r="B905" s="166"/>
      <c r="C905" s="166"/>
      <c r="D905" s="166"/>
      <c r="E905" s="166"/>
      <c r="F905" s="167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</row>
    <row r="906" spans="1:16" x14ac:dyDescent="0.25">
      <c r="A906" s="166"/>
      <c r="B906" s="166"/>
      <c r="C906" s="166"/>
      <c r="D906" s="166"/>
      <c r="E906" s="166"/>
      <c r="F906" s="167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</row>
    <row r="907" spans="1:16" x14ac:dyDescent="0.25">
      <c r="A907" s="166"/>
      <c r="B907" s="166"/>
      <c r="C907" s="166"/>
      <c r="D907" s="166"/>
      <c r="E907" s="166"/>
      <c r="F907" s="167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</row>
    <row r="908" spans="1:16" x14ac:dyDescent="0.25">
      <c r="A908" s="166"/>
      <c r="B908" s="166"/>
      <c r="C908" s="166"/>
      <c r="D908" s="166"/>
      <c r="E908" s="166"/>
      <c r="F908" s="167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</row>
    <row r="909" spans="1:16" x14ac:dyDescent="0.25">
      <c r="A909" s="166"/>
      <c r="B909" s="166"/>
      <c r="C909" s="166"/>
      <c r="D909" s="166"/>
      <c r="E909" s="166"/>
      <c r="F909" s="167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</row>
    <row r="910" spans="1:16" x14ac:dyDescent="0.25">
      <c r="A910" s="166"/>
      <c r="B910" s="166"/>
      <c r="C910" s="166"/>
      <c r="D910" s="166"/>
      <c r="E910" s="166"/>
      <c r="F910" s="167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</row>
    <row r="911" spans="1:16" x14ac:dyDescent="0.25">
      <c r="A911" s="166"/>
      <c r="B911" s="166"/>
      <c r="C911" s="166"/>
      <c r="D911" s="166"/>
      <c r="E911" s="166"/>
      <c r="F911" s="167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</row>
    <row r="912" spans="1:16" x14ac:dyDescent="0.25">
      <c r="A912" s="166"/>
      <c r="B912" s="166"/>
      <c r="C912" s="166"/>
      <c r="D912" s="166"/>
      <c r="E912" s="166"/>
      <c r="F912" s="167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</row>
    <row r="913" spans="1:16" x14ac:dyDescent="0.25">
      <c r="A913" s="166"/>
      <c r="B913" s="166"/>
      <c r="C913" s="166"/>
      <c r="D913" s="166"/>
      <c r="E913" s="166"/>
      <c r="F913" s="167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</row>
    <row r="914" spans="1:16" x14ac:dyDescent="0.25">
      <c r="A914" s="166"/>
      <c r="B914" s="166"/>
      <c r="C914" s="166"/>
      <c r="D914" s="166"/>
      <c r="E914" s="166"/>
      <c r="F914" s="167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</row>
    <row r="915" spans="1:16" x14ac:dyDescent="0.25">
      <c r="A915" s="166"/>
      <c r="B915" s="166"/>
      <c r="C915" s="166"/>
      <c r="D915" s="166"/>
      <c r="E915" s="166"/>
      <c r="F915" s="167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</row>
    <row r="916" spans="1:16" x14ac:dyDescent="0.25">
      <c r="A916" s="166"/>
      <c r="B916" s="166"/>
      <c r="C916" s="166"/>
      <c r="D916" s="166"/>
      <c r="E916" s="166"/>
      <c r="F916" s="167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</row>
    <row r="917" spans="1:16" x14ac:dyDescent="0.25">
      <c r="A917" s="166"/>
      <c r="B917" s="166"/>
      <c r="C917" s="166"/>
      <c r="D917" s="166"/>
      <c r="E917" s="166"/>
      <c r="F917" s="167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</row>
    <row r="918" spans="1:16" x14ac:dyDescent="0.25">
      <c r="A918" s="166"/>
      <c r="B918" s="166"/>
      <c r="C918" s="166"/>
      <c r="D918" s="166"/>
      <c r="E918" s="166"/>
      <c r="F918" s="167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</row>
    <row r="919" spans="1:16" x14ac:dyDescent="0.25">
      <c r="A919" s="166"/>
      <c r="B919" s="166"/>
      <c r="C919" s="166"/>
      <c r="D919" s="166"/>
      <c r="E919" s="166"/>
      <c r="F919" s="167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</row>
    <row r="920" spans="1:16" x14ac:dyDescent="0.25">
      <c r="A920" s="166"/>
      <c r="B920" s="166"/>
      <c r="C920" s="166"/>
      <c r="D920" s="166"/>
      <c r="E920" s="166"/>
      <c r="F920" s="167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</row>
    <row r="921" spans="1:16" x14ac:dyDescent="0.25">
      <c r="A921" s="166"/>
      <c r="B921" s="166"/>
      <c r="C921" s="166"/>
      <c r="D921" s="166"/>
      <c r="E921" s="166"/>
      <c r="F921" s="167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</row>
    <row r="922" spans="1:16" x14ac:dyDescent="0.25">
      <c r="A922" s="166"/>
      <c r="B922" s="166"/>
      <c r="C922" s="166"/>
      <c r="D922" s="166"/>
      <c r="E922" s="166"/>
      <c r="F922" s="167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</row>
    <row r="923" spans="1:16" x14ac:dyDescent="0.25">
      <c r="A923" s="166"/>
      <c r="B923" s="166"/>
      <c r="C923" s="166"/>
      <c r="D923" s="166"/>
      <c r="E923" s="166"/>
      <c r="F923" s="167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</row>
    <row r="924" spans="1:16" x14ac:dyDescent="0.25">
      <c r="A924" s="166"/>
      <c r="B924" s="166"/>
      <c r="C924" s="166"/>
      <c r="D924" s="166"/>
      <c r="E924" s="166"/>
      <c r="F924" s="167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</row>
    <row r="925" spans="1:16" x14ac:dyDescent="0.25">
      <c r="A925" s="166"/>
      <c r="B925" s="166"/>
      <c r="C925" s="166"/>
      <c r="D925" s="166"/>
      <c r="E925" s="166"/>
      <c r="F925" s="167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</row>
    <row r="926" spans="1:16" x14ac:dyDescent="0.25">
      <c r="A926" s="166"/>
      <c r="B926" s="166"/>
      <c r="C926" s="166"/>
      <c r="D926" s="166"/>
      <c r="E926" s="166"/>
      <c r="F926" s="167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</row>
    <row r="927" spans="1:16" x14ac:dyDescent="0.25">
      <c r="A927" s="166"/>
      <c r="B927" s="166"/>
      <c r="C927" s="166"/>
      <c r="D927" s="166"/>
      <c r="E927" s="166"/>
      <c r="F927" s="167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</row>
    <row r="928" spans="1:16" x14ac:dyDescent="0.25">
      <c r="A928" s="166"/>
      <c r="B928" s="166"/>
      <c r="C928" s="166"/>
      <c r="D928" s="166"/>
      <c r="E928" s="166"/>
      <c r="F928" s="167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</row>
    <row r="929" spans="1:16" x14ac:dyDescent="0.25">
      <c r="A929" s="166"/>
      <c r="B929" s="166"/>
      <c r="C929" s="166"/>
      <c r="D929" s="166"/>
      <c r="E929" s="166"/>
      <c r="F929" s="167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</row>
    <row r="930" spans="1:16" x14ac:dyDescent="0.25">
      <c r="A930" s="166"/>
      <c r="B930" s="166"/>
      <c r="C930" s="166"/>
      <c r="D930" s="166"/>
      <c r="E930" s="166"/>
      <c r="F930" s="167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</row>
    <row r="931" spans="1:16" x14ac:dyDescent="0.25">
      <c r="A931" s="166"/>
      <c r="B931" s="166"/>
      <c r="C931" s="166"/>
      <c r="D931" s="166"/>
      <c r="E931" s="166"/>
      <c r="F931" s="167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</row>
    <row r="932" spans="1:16" x14ac:dyDescent="0.25">
      <c r="A932" s="166"/>
      <c r="B932" s="166"/>
      <c r="C932" s="166"/>
      <c r="D932" s="166"/>
      <c r="E932" s="166"/>
      <c r="F932" s="167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</row>
    <row r="933" spans="1:16" x14ac:dyDescent="0.25">
      <c r="A933" s="166"/>
      <c r="B933" s="166"/>
      <c r="C933" s="166"/>
      <c r="D933" s="166"/>
      <c r="E933" s="166"/>
      <c r="F933" s="167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</row>
    <row r="934" spans="1:16" x14ac:dyDescent="0.25">
      <c r="A934" s="166"/>
      <c r="B934" s="166"/>
      <c r="C934" s="166"/>
      <c r="D934" s="166"/>
      <c r="E934" s="166"/>
      <c r="F934" s="167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</row>
    <row r="935" spans="1:16" x14ac:dyDescent="0.25">
      <c r="A935" s="166"/>
      <c r="B935" s="166"/>
      <c r="C935" s="166"/>
      <c r="D935" s="166"/>
      <c r="E935" s="166"/>
      <c r="F935" s="167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</row>
    <row r="936" spans="1:16" x14ac:dyDescent="0.25">
      <c r="A936" s="166"/>
      <c r="B936" s="166"/>
      <c r="C936" s="166"/>
      <c r="D936" s="166"/>
      <c r="E936" s="166"/>
      <c r="F936" s="167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</row>
    <row r="937" spans="1:16" x14ac:dyDescent="0.25">
      <c r="A937" s="166"/>
      <c r="B937" s="166"/>
      <c r="C937" s="166"/>
      <c r="D937" s="166"/>
      <c r="E937" s="166"/>
      <c r="F937" s="167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</row>
    <row r="938" spans="1:16" x14ac:dyDescent="0.25">
      <c r="A938" s="166"/>
      <c r="B938" s="166"/>
      <c r="C938" s="166"/>
      <c r="D938" s="166"/>
      <c r="E938" s="166"/>
      <c r="F938" s="167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</row>
    <row r="939" spans="1:16" x14ac:dyDescent="0.25">
      <c r="A939" s="166"/>
      <c r="B939" s="166"/>
      <c r="C939" s="166"/>
      <c r="D939" s="166"/>
      <c r="E939" s="166"/>
      <c r="F939" s="167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</row>
    <row r="940" spans="1:16" x14ac:dyDescent="0.25">
      <c r="A940" s="166"/>
      <c r="B940" s="166"/>
      <c r="C940" s="166"/>
      <c r="D940" s="166"/>
      <c r="E940" s="166"/>
      <c r="F940" s="167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</row>
    <row r="941" spans="1:16" x14ac:dyDescent="0.25">
      <c r="A941" s="166"/>
      <c r="B941" s="166"/>
      <c r="C941" s="166"/>
      <c r="D941" s="166"/>
      <c r="E941" s="166"/>
      <c r="F941" s="167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</row>
    <row r="942" spans="1:16" x14ac:dyDescent="0.25">
      <c r="A942" s="166"/>
      <c r="B942" s="166"/>
      <c r="C942" s="166"/>
      <c r="D942" s="166"/>
      <c r="E942" s="166"/>
      <c r="F942" s="167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</row>
    <row r="943" spans="1:16" x14ac:dyDescent="0.25">
      <c r="A943" s="166"/>
      <c r="B943" s="166"/>
      <c r="C943" s="166"/>
      <c r="D943" s="166"/>
      <c r="E943" s="166"/>
      <c r="F943" s="167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</row>
    <row r="944" spans="1:16" x14ac:dyDescent="0.25">
      <c r="A944" s="166"/>
      <c r="B944" s="166"/>
      <c r="C944" s="166"/>
      <c r="D944" s="166"/>
      <c r="E944" s="166"/>
      <c r="F944" s="167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</row>
    <row r="945" spans="1:16" x14ac:dyDescent="0.25">
      <c r="A945" s="166"/>
      <c r="B945" s="166"/>
      <c r="C945" s="166"/>
      <c r="D945" s="166"/>
      <c r="E945" s="166"/>
      <c r="F945" s="167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</row>
    <row r="946" spans="1:16" x14ac:dyDescent="0.25">
      <c r="A946" s="166"/>
      <c r="B946" s="166"/>
      <c r="C946" s="166"/>
      <c r="D946" s="166"/>
      <c r="E946" s="166"/>
      <c r="F946" s="167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</row>
    <row r="947" spans="1:16" x14ac:dyDescent="0.25">
      <c r="A947" s="166"/>
      <c r="B947" s="166"/>
      <c r="C947" s="166"/>
      <c r="D947" s="166"/>
      <c r="E947" s="166"/>
      <c r="F947" s="167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</row>
    <row r="948" spans="1:16" x14ac:dyDescent="0.25">
      <c r="A948" s="166"/>
      <c r="B948" s="166"/>
      <c r="C948" s="166"/>
      <c r="D948" s="166"/>
      <c r="E948" s="166"/>
      <c r="F948" s="167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</row>
    <row r="949" spans="1:16" x14ac:dyDescent="0.25">
      <c r="A949" s="166"/>
      <c r="B949" s="166"/>
      <c r="C949" s="166"/>
      <c r="D949" s="166"/>
      <c r="E949" s="166"/>
      <c r="F949" s="167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</row>
    <row r="950" spans="1:16" x14ac:dyDescent="0.25">
      <c r="A950" s="166"/>
      <c r="B950" s="166"/>
      <c r="C950" s="166"/>
      <c r="D950" s="166"/>
      <c r="E950" s="166"/>
      <c r="F950" s="167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</row>
    <row r="951" spans="1:16" x14ac:dyDescent="0.25">
      <c r="A951" s="166"/>
      <c r="B951" s="166"/>
      <c r="C951" s="166"/>
      <c r="D951" s="166"/>
      <c r="E951" s="166"/>
      <c r="F951" s="167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</row>
    <row r="952" spans="1:16" x14ac:dyDescent="0.25">
      <c r="A952" s="166"/>
      <c r="B952" s="166"/>
      <c r="C952" s="166"/>
      <c r="D952" s="166"/>
      <c r="E952" s="166"/>
      <c r="F952" s="167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</row>
    <row r="953" spans="1:16" x14ac:dyDescent="0.25">
      <c r="A953" s="166"/>
      <c r="B953" s="166"/>
      <c r="C953" s="166"/>
      <c r="D953" s="166"/>
      <c r="E953" s="166"/>
      <c r="F953" s="167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</row>
    <row r="954" spans="1:16" x14ac:dyDescent="0.25">
      <c r="A954" s="166"/>
      <c r="B954" s="166"/>
      <c r="C954" s="166"/>
      <c r="D954" s="166"/>
      <c r="E954" s="166"/>
      <c r="F954" s="167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</row>
    <row r="955" spans="1:16" x14ac:dyDescent="0.25">
      <c r="A955" s="166"/>
      <c r="B955" s="166"/>
      <c r="C955" s="166"/>
      <c r="D955" s="166"/>
      <c r="E955" s="166"/>
      <c r="F955" s="167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</row>
    <row r="956" spans="1:16" x14ac:dyDescent="0.25">
      <c r="A956" s="166"/>
      <c r="B956" s="166"/>
      <c r="C956" s="166"/>
      <c r="D956" s="166"/>
      <c r="E956" s="166"/>
      <c r="F956" s="167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</row>
    <row r="957" spans="1:16" x14ac:dyDescent="0.25">
      <c r="A957" s="166"/>
      <c r="B957" s="166"/>
      <c r="C957" s="166"/>
      <c r="D957" s="166"/>
      <c r="E957" s="166"/>
      <c r="F957" s="167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</row>
    <row r="958" spans="1:16" x14ac:dyDescent="0.25">
      <c r="A958" s="166"/>
      <c r="B958" s="166"/>
      <c r="C958" s="166"/>
      <c r="D958" s="166"/>
      <c r="E958" s="166"/>
      <c r="F958" s="167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</row>
    <row r="959" spans="1:16" x14ac:dyDescent="0.25">
      <c r="A959" s="166"/>
      <c r="B959" s="166"/>
      <c r="C959" s="166"/>
      <c r="D959" s="166"/>
      <c r="E959" s="166"/>
      <c r="F959" s="167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</row>
    <row r="960" spans="1:16" x14ac:dyDescent="0.25">
      <c r="A960" s="166"/>
      <c r="B960" s="166"/>
      <c r="C960" s="166"/>
      <c r="D960" s="166"/>
      <c r="E960" s="166"/>
      <c r="F960" s="167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</row>
    <row r="961" spans="1:16" x14ac:dyDescent="0.25">
      <c r="A961" s="166"/>
      <c r="B961" s="166"/>
      <c r="C961" s="166"/>
      <c r="D961" s="166"/>
      <c r="E961" s="166"/>
      <c r="F961" s="167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</row>
    <row r="962" spans="1:16" x14ac:dyDescent="0.25">
      <c r="A962" s="166"/>
      <c r="B962" s="166"/>
      <c r="C962" s="166"/>
      <c r="D962" s="166"/>
      <c r="E962" s="166"/>
      <c r="F962" s="167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</row>
    <row r="963" spans="1:16" x14ac:dyDescent="0.25">
      <c r="A963" s="166"/>
      <c r="B963" s="166"/>
      <c r="C963" s="166"/>
      <c r="D963" s="166"/>
      <c r="E963" s="166"/>
      <c r="F963" s="167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</row>
    <row r="964" spans="1:16" x14ac:dyDescent="0.25">
      <c r="A964" s="166"/>
      <c r="B964" s="166"/>
      <c r="C964" s="166"/>
      <c r="D964" s="166"/>
      <c r="E964" s="166"/>
      <c r="F964" s="167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</row>
    <row r="965" spans="1:16" x14ac:dyDescent="0.25">
      <c r="A965" s="166"/>
      <c r="B965" s="166"/>
      <c r="C965" s="166"/>
      <c r="D965" s="166"/>
      <c r="E965" s="166"/>
      <c r="F965" s="167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</row>
    <row r="966" spans="1:16" x14ac:dyDescent="0.25">
      <c r="A966" s="166"/>
      <c r="B966" s="166"/>
      <c r="C966" s="166"/>
      <c r="D966" s="166"/>
      <c r="E966" s="166"/>
      <c r="F966" s="167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</row>
    <row r="967" spans="1:16" x14ac:dyDescent="0.25">
      <c r="A967" s="166"/>
      <c r="B967" s="166"/>
      <c r="C967" s="166"/>
      <c r="D967" s="166"/>
      <c r="E967" s="166"/>
      <c r="F967" s="167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</row>
    <row r="968" spans="1:16" x14ac:dyDescent="0.25">
      <c r="A968" s="166"/>
      <c r="B968" s="166"/>
      <c r="C968" s="166"/>
      <c r="D968" s="166"/>
      <c r="E968" s="166"/>
      <c r="F968" s="167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</row>
    <row r="969" spans="1:16" x14ac:dyDescent="0.25">
      <c r="A969" s="166"/>
      <c r="B969" s="166"/>
      <c r="C969" s="166"/>
      <c r="D969" s="166"/>
      <c r="E969" s="166"/>
      <c r="F969" s="167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</row>
    <row r="970" spans="1:16" x14ac:dyDescent="0.25">
      <c r="A970" s="166"/>
      <c r="B970" s="166"/>
      <c r="C970" s="166"/>
      <c r="D970" s="166"/>
      <c r="E970" s="166"/>
      <c r="F970" s="167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</row>
    <row r="971" spans="1:16" x14ac:dyDescent="0.25">
      <c r="A971" s="166"/>
      <c r="B971" s="166"/>
      <c r="C971" s="166"/>
      <c r="D971" s="166"/>
      <c r="E971" s="166"/>
      <c r="F971" s="167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</row>
    <row r="972" spans="1:16" x14ac:dyDescent="0.25">
      <c r="A972" s="166"/>
      <c r="B972" s="166"/>
      <c r="C972" s="166"/>
      <c r="D972" s="166"/>
      <c r="E972" s="166"/>
      <c r="F972" s="167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</row>
    <row r="973" spans="1:16" x14ac:dyDescent="0.25">
      <c r="A973" s="166"/>
      <c r="B973" s="166"/>
      <c r="C973" s="166"/>
      <c r="D973" s="166"/>
      <c r="E973" s="166"/>
      <c r="F973" s="167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</row>
    <row r="974" spans="1:16" x14ac:dyDescent="0.25">
      <c r="A974" s="166"/>
      <c r="B974" s="166"/>
      <c r="C974" s="166"/>
      <c r="D974" s="166"/>
      <c r="E974" s="166"/>
      <c r="F974" s="167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</row>
    <row r="975" spans="1:16" x14ac:dyDescent="0.25">
      <c r="A975" s="166"/>
      <c r="B975" s="166"/>
      <c r="C975" s="166"/>
      <c r="D975" s="166"/>
      <c r="E975" s="166"/>
      <c r="F975" s="167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</row>
    <row r="976" spans="1:16" x14ac:dyDescent="0.25">
      <c r="A976" s="166"/>
      <c r="B976" s="166"/>
      <c r="C976" s="166"/>
      <c r="D976" s="166"/>
      <c r="E976" s="166"/>
      <c r="F976" s="167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</row>
    <row r="977" spans="1:16" x14ac:dyDescent="0.25">
      <c r="A977" s="166"/>
      <c r="B977" s="166"/>
      <c r="C977" s="166"/>
      <c r="D977" s="166"/>
      <c r="E977" s="166"/>
      <c r="F977" s="167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</row>
    <row r="978" spans="1:16" x14ac:dyDescent="0.25">
      <c r="A978" s="166"/>
      <c r="B978" s="166"/>
      <c r="C978" s="166"/>
      <c r="D978" s="166"/>
      <c r="E978" s="166"/>
      <c r="F978" s="167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</row>
    <row r="979" spans="1:16" x14ac:dyDescent="0.25">
      <c r="A979" s="166"/>
      <c r="B979" s="166"/>
      <c r="C979" s="166"/>
      <c r="D979" s="166"/>
      <c r="E979" s="166"/>
      <c r="F979" s="167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</row>
    <row r="980" spans="1:16" x14ac:dyDescent="0.25">
      <c r="A980" s="166"/>
      <c r="B980" s="166"/>
      <c r="C980" s="166"/>
      <c r="D980" s="166"/>
      <c r="E980" s="166"/>
      <c r="F980" s="167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</row>
    <row r="981" spans="1:16" x14ac:dyDescent="0.25">
      <c r="A981" s="166"/>
      <c r="B981" s="166"/>
      <c r="C981" s="166"/>
      <c r="D981" s="166"/>
      <c r="E981" s="166"/>
      <c r="F981" s="167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</row>
    <row r="982" spans="1:16" x14ac:dyDescent="0.25">
      <c r="A982" s="166"/>
      <c r="B982" s="166"/>
      <c r="C982" s="166"/>
      <c r="D982" s="166"/>
      <c r="E982" s="166"/>
      <c r="F982" s="167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</row>
    <row r="983" spans="1:16" x14ac:dyDescent="0.25">
      <c r="A983" s="166"/>
      <c r="B983" s="166"/>
      <c r="C983" s="166"/>
      <c r="D983" s="166"/>
      <c r="E983" s="166"/>
      <c r="F983" s="167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</row>
    <row r="984" spans="1:16" x14ac:dyDescent="0.25">
      <c r="A984" s="166"/>
      <c r="B984" s="166"/>
      <c r="C984" s="166"/>
      <c r="D984" s="166"/>
      <c r="E984" s="166"/>
      <c r="F984" s="167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</row>
    <row r="985" spans="1:16" x14ac:dyDescent="0.25">
      <c r="A985" s="166"/>
      <c r="B985" s="166"/>
      <c r="C985" s="166"/>
      <c r="D985" s="166"/>
      <c r="E985" s="166"/>
      <c r="F985" s="167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</row>
    <row r="986" spans="1:16" x14ac:dyDescent="0.25">
      <c r="A986" s="166"/>
      <c r="B986" s="166"/>
      <c r="C986" s="166"/>
      <c r="D986" s="166"/>
      <c r="E986" s="166"/>
      <c r="F986" s="167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</row>
    <row r="987" spans="1:16" x14ac:dyDescent="0.25">
      <c r="A987" s="166"/>
      <c r="B987" s="166"/>
      <c r="C987" s="166"/>
      <c r="D987" s="166"/>
      <c r="E987" s="166"/>
      <c r="F987" s="167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</row>
    <row r="988" spans="1:16" x14ac:dyDescent="0.25">
      <c r="A988" s="166"/>
      <c r="B988" s="166"/>
      <c r="C988" s="166"/>
      <c r="D988" s="166"/>
      <c r="E988" s="166"/>
      <c r="F988" s="167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</row>
    <row r="989" spans="1:16" x14ac:dyDescent="0.25">
      <c r="A989" s="166"/>
      <c r="B989" s="166"/>
      <c r="C989" s="166"/>
      <c r="D989" s="166"/>
      <c r="E989" s="166"/>
      <c r="F989" s="167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</row>
    <row r="990" spans="1:16" x14ac:dyDescent="0.25">
      <c r="A990" s="166"/>
      <c r="B990" s="166"/>
      <c r="C990" s="166"/>
      <c r="D990" s="166"/>
      <c r="E990" s="166"/>
      <c r="F990" s="167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</row>
    <row r="991" spans="1:16" x14ac:dyDescent="0.25">
      <c r="A991" s="166"/>
      <c r="B991" s="166"/>
      <c r="C991" s="166"/>
      <c r="D991" s="166"/>
      <c r="E991" s="166"/>
      <c r="F991" s="167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</row>
    <row r="992" spans="1:16" x14ac:dyDescent="0.25">
      <c r="A992" s="166"/>
      <c r="B992" s="166"/>
      <c r="C992" s="166"/>
      <c r="D992" s="166"/>
      <c r="E992" s="166"/>
      <c r="F992" s="167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</row>
    <row r="993" spans="1:16" x14ac:dyDescent="0.25">
      <c r="A993" s="166"/>
      <c r="B993" s="166"/>
      <c r="C993" s="166"/>
      <c r="D993" s="166"/>
      <c r="E993" s="166"/>
      <c r="F993" s="167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</row>
    <row r="994" spans="1:16" x14ac:dyDescent="0.25">
      <c r="A994" s="166"/>
      <c r="B994" s="166"/>
      <c r="C994" s="166"/>
      <c r="D994" s="166"/>
      <c r="E994" s="166"/>
      <c r="F994" s="167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</row>
    <row r="995" spans="1:16" x14ac:dyDescent="0.25">
      <c r="A995" s="166"/>
      <c r="B995" s="166"/>
      <c r="C995" s="166"/>
      <c r="D995" s="166"/>
      <c r="E995" s="166"/>
      <c r="F995" s="167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</row>
    <row r="996" spans="1:16" x14ac:dyDescent="0.25">
      <c r="A996" s="166"/>
      <c r="B996" s="166"/>
      <c r="C996" s="166"/>
      <c r="D996" s="166"/>
      <c r="E996" s="166"/>
      <c r="F996" s="167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</row>
    <row r="997" spans="1:16" x14ac:dyDescent="0.25">
      <c r="A997" s="166"/>
      <c r="B997" s="166"/>
      <c r="C997" s="166"/>
      <c r="D997" s="166"/>
      <c r="E997" s="166"/>
      <c r="F997" s="167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</row>
    <row r="998" spans="1:16" x14ac:dyDescent="0.25">
      <c r="A998" s="166"/>
      <c r="B998" s="166"/>
      <c r="C998" s="166"/>
      <c r="D998" s="166"/>
      <c r="E998" s="166"/>
      <c r="F998" s="167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</row>
    <row r="999" spans="1:16" x14ac:dyDescent="0.25">
      <c r="A999" s="166"/>
      <c r="B999" s="166"/>
      <c r="C999" s="166"/>
      <c r="D999" s="166"/>
      <c r="E999" s="166"/>
      <c r="F999" s="167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</row>
    <row r="1000" spans="1:16" x14ac:dyDescent="0.25">
      <c r="A1000" s="166"/>
      <c r="B1000" s="166"/>
      <c r="C1000" s="166"/>
      <c r="D1000" s="166"/>
      <c r="E1000" s="166"/>
      <c r="F1000" s="167"/>
      <c r="G1000" s="166"/>
      <c r="H1000" s="166"/>
      <c r="I1000" s="166"/>
      <c r="J1000" s="166"/>
      <c r="K1000" s="166"/>
      <c r="L1000" s="166"/>
      <c r="M1000" s="166"/>
      <c r="N1000" s="166"/>
      <c r="O1000" s="166"/>
      <c r="P1000" s="166"/>
    </row>
  </sheetData>
  <autoFilter ref="A6:P511" xr:uid="{00000000-0009-0000-0000-000000000000}"/>
  <mergeCells count="12">
    <mergeCell ref="A1:A3"/>
    <mergeCell ref="B1:P1"/>
    <mergeCell ref="C2:I2"/>
    <mergeCell ref="J2:P2"/>
    <mergeCell ref="C3:P3"/>
    <mergeCell ref="B4:P4"/>
    <mergeCell ref="D5:I5"/>
    <mergeCell ref="J5:N5"/>
    <mergeCell ref="O5:P5"/>
    <mergeCell ref="A511:C511"/>
    <mergeCell ref="D511:J511"/>
    <mergeCell ref="K511:P511"/>
  </mergeCells>
  <pageMargins left="0.7" right="0.7" top="0.75" bottom="0.75" header="0" footer="0"/>
  <pageSetup paperSize="9" scale="4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500000008" bottom="0.78740157500000008" header="0.31496062000000008" footer="0.31496062000000008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BM 23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Luísa Gomides</dc:creator>
  <cp:lastModifiedBy>Elaine Santana Silva</cp:lastModifiedBy>
  <cp:revision>1</cp:revision>
  <dcterms:created xsi:type="dcterms:W3CDTF">2015-06-05T18:19:34Z</dcterms:created>
  <dcterms:modified xsi:type="dcterms:W3CDTF">2025-02-11T16:56:23Z</dcterms:modified>
</cp:coreProperties>
</file>