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MINFRA\DIROB\6 - FISCAIS\LANA\Nova EAP\Novas EAPS\Atulização dos Aditivos e BM enviados por DIROB\Ultimos Bm´s Pagos\Pedra Azul\Unindo\"/>
    </mc:Choice>
  </mc:AlternateContent>
  <xr:revisionPtr revIDLastSave="0" documentId="13_ncr:1_{51060D32-F516-4275-B9FD-DA580107EC8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M 8 do Contrato" sheetId="12" r:id="rId1"/>
    <sheet name="BM 01 DO ADT 02" sheetId="13" r:id="rId2"/>
  </sheets>
  <definedNames>
    <definedName name="_xlnm.Print_Area" localSheetId="0">'BM 8 do Contrato'!$A$1:$Q$232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3" l="1"/>
  <c r="P39" i="13"/>
  <c r="P38" i="13" s="1"/>
  <c r="N39" i="13"/>
  <c r="M39" i="13"/>
  <c r="O39" i="13" s="1"/>
  <c r="L39" i="13"/>
  <c r="H39" i="13"/>
  <c r="N38" i="13"/>
  <c r="Q37" i="13"/>
  <c r="P37" i="13"/>
  <c r="O37" i="13"/>
  <c r="N37" i="13"/>
  <c r="M37" i="13"/>
  <c r="L37" i="13"/>
  <c r="I37" i="13"/>
  <c r="Q36" i="13"/>
  <c r="P36" i="13"/>
  <c r="N36" i="13"/>
  <c r="O36" i="13" s="1"/>
  <c r="M36" i="13"/>
  <c r="L36" i="13"/>
  <c r="I36" i="13"/>
  <c r="Q35" i="13"/>
  <c r="P35" i="13"/>
  <c r="N35" i="13"/>
  <c r="N34" i="13" s="1"/>
  <c r="M35" i="13"/>
  <c r="O35" i="13" s="1"/>
  <c r="O34" i="13" s="1"/>
  <c r="L35" i="13"/>
  <c r="I35" i="13"/>
  <c r="P34" i="13"/>
  <c r="Q33" i="13"/>
  <c r="P33" i="13"/>
  <c r="N33" i="13"/>
  <c r="M33" i="13"/>
  <c r="O33" i="13" s="1"/>
  <c r="L33" i="13"/>
  <c r="I33" i="13"/>
  <c r="Q32" i="13"/>
  <c r="P32" i="13"/>
  <c r="P31" i="13" s="1"/>
  <c r="P30" i="13" s="1"/>
  <c r="O32" i="13"/>
  <c r="O31" i="13" s="1"/>
  <c r="N32" i="13"/>
  <c r="M32" i="13"/>
  <c r="L32" i="13"/>
  <c r="I32" i="13"/>
  <c r="N31" i="13"/>
  <c r="M31" i="13"/>
  <c r="Q29" i="13"/>
  <c r="P29" i="13"/>
  <c r="N29" i="13"/>
  <c r="O29" i="13" s="1"/>
  <c r="M29" i="13"/>
  <c r="L29" i="13"/>
  <c r="I29" i="13"/>
  <c r="Q28" i="13"/>
  <c r="P28" i="13"/>
  <c r="N28" i="13"/>
  <c r="M28" i="13"/>
  <c r="O28" i="13" s="1"/>
  <c r="L28" i="13"/>
  <c r="I28" i="13"/>
  <c r="Q27" i="13"/>
  <c r="P27" i="13"/>
  <c r="P26" i="13" s="1"/>
  <c r="P25" i="13" s="1"/>
  <c r="N27" i="13"/>
  <c r="M27" i="13"/>
  <c r="O27" i="13" s="1"/>
  <c r="L27" i="13"/>
  <c r="I27" i="13"/>
  <c r="N26" i="13"/>
  <c r="N25" i="13"/>
  <c r="Q24" i="13"/>
  <c r="P24" i="13"/>
  <c r="O24" i="13"/>
  <c r="N24" i="13"/>
  <c r="M24" i="13"/>
  <c r="L24" i="13"/>
  <c r="I24" i="13"/>
  <c r="Q23" i="13"/>
  <c r="P23" i="13"/>
  <c r="N23" i="13"/>
  <c r="O23" i="13" s="1"/>
  <c r="M23" i="13"/>
  <c r="L23" i="13"/>
  <c r="I23" i="13"/>
  <c r="Q22" i="13"/>
  <c r="P22" i="13"/>
  <c r="N22" i="13"/>
  <c r="N21" i="13" s="1"/>
  <c r="N20" i="13" s="1"/>
  <c r="M22" i="13"/>
  <c r="O22" i="13" s="1"/>
  <c r="L22" i="13"/>
  <c r="I22" i="13"/>
  <c r="P21" i="13"/>
  <c r="P20" i="13"/>
  <c r="Q19" i="13"/>
  <c r="P19" i="13"/>
  <c r="N19" i="13"/>
  <c r="M19" i="13"/>
  <c r="O19" i="13" s="1"/>
  <c r="L19" i="13"/>
  <c r="I19" i="13"/>
  <c r="Q18" i="13"/>
  <c r="P18" i="13"/>
  <c r="O18" i="13"/>
  <c r="N18" i="13"/>
  <c r="M18" i="13"/>
  <c r="L18" i="13"/>
  <c r="I18" i="13"/>
  <c r="Q17" i="13"/>
  <c r="P17" i="13"/>
  <c r="N17" i="13"/>
  <c r="N16" i="13" s="1"/>
  <c r="N15" i="13" s="1"/>
  <c r="M17" i="13"/>
  <c r="L17" i="13"/>
  <c r="I17" i="13"/>
  <c r="P16" i="13"/>
  <c r="M16" i="13"/>
  <c r="M15" i="13" s="1"/>
  <c r="P15" i="13"/>
  <c r="Q14" i="13"/>
  <c r="P14" i="13"/>
  <c r="N14" i="13"/>
  <c r="M14" i="13"/>
  <c r="O14" i="13" s="1"/>
  <c r="L14" i="13"/>
  <c r="I14" i="13"/>
  <c r="Q13" i="13"/>
  <c r="P13" i="13"/>
  <c r="N13" i="13"/>
  <c r="M13" i="13"/>
  <c r="O13" i="13" s="1"/>
  <c r="L13" i="13"/>
  <c r="I13" i="13"/>
  <c r="Q12" i="13"/>
  <c r="P12" i="13"/>
  <c r="P11" i="13" s="1"/>
  <c r="P10" i="13" s="1"/>
  <c r="O12" i="13"/>
  <c r="O11" i="13" s="1"/>
  <c r="O10" i="13" s="1"/>
  <c r="N12" i="13"/>
  <c r="M12" i="13"/>
  <c r="L12" i="13"/>
  <c r="L40" i="13" s="1"/>
  <c r="L41" i="13" s="1"/>
  <c r="I12" i="13"/>
  <c r="N11" i="13"/>
  <c r="N10" i="13" s="1"/>
  <c r="M11" i="13"/>
  <c r="M10" i="13"/>
  <c r="O21" i="13" l="1"/>
  <c r="O20" i="13" s="1"/>
  <c r="O30" i="13"/>
  <c r="P40" i="13"/>
  <c r="P41" i="13" s="1"/>
  <c r="O26" i="13"/>
  <c r="O25" i="13" s="1"/>
  <c r="N30" i="13"/>
  <c r="N40" i="13" s="1"/>
  <c r="N41" i="13" s="1"/>
  <c r="O17" i="13"/>
  <c r="O16" i="13" s="1"/>
  <c r="O15" i="13" s="1"/>
  <c r="O40" i="13" s="1"/>
  <c r="O41" i="13" s="1"/>
  <c r="M21" i="13"/>
  <c r="M20" i="13" s="1"/>
  <c r="M34" i="13"/>
  <c r="M30" i="13" s="1"/>
  <c r="M26" i="13"/>
  <c r="M25" i="13" s="1"/>
  <c r="M40" i="13" s="1"/>
  <c r="M41" i="13" s="1"/>
  <c r="M38" i="13"/>
  <c r="O38" i="13" s="1"/>
  <c r="M23" i="12" l="1"/>
  <c r="M77" i="12"/>
  <c r="N135" i="12"/>
  <c r="M137" i="12"/>
  <c r="N153" i="12"/>
  <c r="M155" i="12"/>
  <c r="O217" i="12"/>
  <c r="Q217" i="12" s="1"/>
  <c r="N220" i="12"/>
  <c r="L18" i="12"/>
  <c r="L77" i="12"/>
  <c r="L95" i="12"/>
  <c r="L135" i="12"/>
  <c r="L153" i="12"/>
  <c r="L189" i="12"/>
  <c r="L188" i="12" s="1"/>
  <c r="L217" i="12"/>
  <c r="Q19" i="12"/>
  <c r="Q160" i="12"/>
  <c r="Q161" i="12"/>
  <c r="Q175" i="12"/>
  <c r="Q176" i="12"/>
  <c r="Q184" i="12"/>
  <c r="Q187" i="12"/>
  <c r="Q190" i="12"/>
  <c r="Q214" i="12"/>
  <c r="Q215" i="12"/>
  <c r="I10" i="12"/>
  <c r="I8" i="12"/>
  <c r="O8" i="12" s="1"/>
  <c r="I224" i="12"/>
  <c r="J224" i="12" s="1"/>
  <c r="I223" i="12"/>
  <c r="O223" i="12" s="1"/>
  <c r="I221" i="12"/>
  <c r="O221" i="12" s="1"/>
  <c r="Q221" i="12" s="1"/>
  <c r="I219" i="12"/>
  <c r="O219" i="12" s="1"/>
  <c r="Q219" i="12" s="1"/>
  <c r="I218" i="12"/>
  <c r="O218" i="12" s="1"/>
  <c r="Q218" i="12" s="1"/>
  <c r="I216" i="12"/>
  <c r="O216" i="12" s="1"/>
  <c r="I215" i="12"/>
  <c r="O215" i="12" s="1"/>
  <c r="I214" i="12"/>
  <c r="O214" i="12" s="1"/>
  <c r="I213" i="12"/>
  <c r="O213" i="12" s="1"/>
  <c r="Q213" i="12" s="1"/>
  <c r="I212" i="12"/>
  <c r="O212" i="12" s="1"/>
  <c r="Q212" i="12" s="1"/>
  <c r="I210" i="12"/>
  <c r="O210" i="12" s="1"/>
  <c r="Q210" i="12" s="1"/>
  <c r="I209" i="12"/>
  <c r="O209" i="12" s="1"/>
  <c r="Q209" i="12" s="1"/>
  <c r="I208" i="12"/>
  <c r="O208" i="12" s="1"/>
  <c r="O207" i="12" s="1"/>
  <c r="I190" i="12"/>
  <c r="O190" i="12" s="1"/>
  <c r="O189" i="12" s="1"/>
  <c r="I187" i="12"/>
  <c r="O187" i="12" s="1"/>
  <c r="I186" i="12"/>
  <c r="O186" i="12" s="1"/>
  <c r="Q186" i="12" s="1"/>
  <c r="I185" i="12"/>
  <c r="O185" i="12" s="1"/>
  <c r="I184" i="12"/>
  <c r="O184" i="12" s="1"/>
  <c r="I183" i="12"/>
  <c r="O183" i="12" s="1"/>
  <c r="Q183" i="12" s="1"/>
  <c r="I182" i="12"/>
  <c r="O182" i="12" s="1"/>
  <c r="Q182" i="12" s="1"/>
  <c r="I181" i="12"/>
  <c r="I180" i="12"/>
  <c r="O180" i="12" s="1"/>
  <c r="Q180" i="12" s="1"/>
  <c r="I179" i="12"/>
  <c r="O179" i="12" s="1"/>
  <c r="Q179" i="12" s="1"/>
  <c r="I178" i="12"/>
  <c r="O178" i="12" s="1"/>
  <c r="Q178" i="12" s="1"/>
  <c r="I177" i="12"/>
  <c r="O177" i="12" s="1"/>
  <c r="I176" i="12"/>
  <c r="O176" i="12" s="1"/>
  <c r="I175" i="12"/>
  <c r="O175" i="12" s="1"/>
  <c r="I174" i="12"/>
  <c r="O174" i="12" s="1"/>
  <c r="Q174" i="12" s="1"/>
  <c r="I169" i="12"/>
  <c r="O169" i="12" s="1"/>
  <c r="Q169" i="12" s="1"/>
  <c r="I168" i="12"/>
  <c r="O168" i="12" s="1"/>
  <c r="Q168" i="12" s="1"/>
  <c r="I167" i="12"/>
  <c r="O167" i="12" s="1"/>
  <c r="Q167" i="12" s="1"/>
  <c r="I166" i="12"/>
  <c r="J166" i="12" s="1"/>
  <c r="I165" i="12"/>
  <c r="O165" i="12" s="1"/>
  <c r="Q165" i="12" s="1"/>
  <c r="I164" i="12"/>
  <c r="O164" i="12" s="1"/>
  <c r="Q164" i="12" s="1"/>
  <c r="I163" i="12"/>
  <c r="O163" i="12" s="1"/>
  <c r="Q163" i="12" s="1"/>
  <c r="I162" i="12"/>
  <c r="O162" i="12" s="1"/>
  <c r="I161" i="12"/>
  <c r="O161" i="12" s="1"/>
  <c r="I160" i="12"/>
  <c r="O160" i="12" s="1"/>
  <c r="I159" i="12"/>
  <c r="O159" i="12" s="1"/>
  <c r="I158" i="12"/>
  <c r="O158" i="12" s="1"/>
  <c r="Q158" i="12" s="1"/>
  <c r="I157" i="12"/>
  <c r="O157" i="12" s="1"/>
  <c r="Q157" i="12" s="1"/>
  <c r="I156" i="12"/>
  <c r="O156" i="12" s="1"/>
  <c r="I39" i="12"/>
  <c r="O39" i="12" s="1"/>
  <c r="Q39" i="12" s="1"/>
  <c r="I36" i="12"/>
  <c r="J36" i="12" s="1"/>
  <c r="P36" i="12" s="1"/>
  <c r="I37" i="12"/>
  <c r="O37" i="12" s="1"/>
  <c r="Q37" i="12" s="1"/>
  <c r="I38" i="12"/>
  <c r="O38" i="12" s="1"/>
  <c r="Q38" i="12" s="1"/>
  <c r="I21" i="12"/>
  <c r="O21" i="12" s="1"/>
  <c r="I19" i="12"/>
  <c r="O19" i="12" s="1"/>
  <c r="O18" i="12" s="1"/>
  <c r="I16" i="12"/>
  <c r="O16" i="12" s="1"/>
  <c r="O15" i="12" s="1"/>
  <c r="Q15" i="12" s="1"/>
  <c r="N224" i="12"/>
  <c r="N222" i="12" s="1"/>
  <c r="M224" i="12"/>
  <c r="L224" i="12"/>
  <c r="N223" i="12"/>
  <c r="M223" i="12"/>
  <c r="M222" i="12" s="1"/>
  <c r="L223" i="12"/>
  <c r="L222" i="12" s="1"/>
  <c r="N221" i="12"/>
  <c r="M221" i="12"/>
  <c r="M220" i="12" s="1"/>
  <c r="L221" i="12"/>
  <c r="L220" i="12" s="1"/>
  <c r="N219" i="12"/>
  <c r="N217" i="12" s="1"/>
  <c r="M219" i="12"/>
  <c r="L219" i="12"/>
  <c r="N218" i="12"/>
  <c r="M218" i="12"/>
  <c r="M217" i="12" s="1"/>
  <c r="L218" i="12"/>
  <c r="N216" i="12"/>
  <c r="M216" i="12"/>
  <c r="L216" i="12"/>
  <c r="Q216" i="12" s="1"/>
  <c r="N215" i="12"/>
  <c r="M215" i="12"/>
  <c r="L215" i="12"/>
  <c r="L211" i="12" s="1"/>
  <c r="N214" i="12"/>
  <c r="M214" i="12"/>
  <c r="L214" i="12"/>
  <c r="N213" i="12"/>
  <c r="M213" i="12"/>
  <c r="L213" i="12"/>
  <c r="N212" i="12"/>
  <c r="N211" i="12" s="1"/>
  <c r="M212" i="12"/>
  <c r="M211" i="12" s="1"/>
  <c r="L212" i="12"/>
  <c r="N210" i="12"/>
  <c r="M210" i="12"/>
  <c r="L210" i="12"/>
  <c r="N209" i="12"/>
  <c r="M209" i="12"/>
  <c r="L209" i="12"/>
  <c r="N208" i="12"/>
  <c r="N207" i="12" s="1"/>
  <c r="M208" i="12"/>
  <c r="M207" i="12" s="1"/>
  <c r="L208" i="12"/>
  <c r="L207" i="12" s="1"/>
  <c r="L206" i="12" s="1"/>
  <c r="N205" i="12"/>
  <c r="M205" i="12"/>
  <c r="L205" i="12"/>
  <c r="N204" i="12"/>
  <c r="M204" i="12"/>
  <c r="L204" i="12"/>
  <c r="N203" i="12"/>
  <c r="M203" i="12"/>
  <c r="L203" i="12"/>
  <c r="N202" i="12"/>
  <c r="M202" i="12"/>
  <c r="L202" i="12"/>
  <c r="N201" i="12"/>
  <c r="M201" i="12"/>
  <c r="L201" i="12"/>
  <c r="N200" i="12"/>
  <c r="M200" i="12"/>
  <c r="L200" i="12"/>
  <c r="N199" i="12"/>
  <c r="M199" i="12"/>
  <c r="L199" i="12"/>
  <c r="N198" i="12"/>
  <c r="M198" i="12"/>
  <c r="L198" i="12"/>
  <c r="N197" i="12"/>
  <c r="M197" i="12"/>
  <c r="L197" i="12"/>
  <c r="N196" i="12"/>
  <c r="M196" i="12"/>
  <c r="L196" i="12"/>
  <c r="N195" i="12"/>
  <c r="M195" i="12"/>
  <c r="L195" i="12"/>
  <c r="N194" i="12"/>
  <c r="M194" i="12"/>
  <c r="L194" i="12"/>
  <c r="N193" i="12"/>
  <c r="M193" i="12"/>
  <c r="L193" i="12"/>
  <c r="N192" i="12"/>
  <c r="N191" i="12" s="1"/>
  <c r="M192" i="12"/>
  <c r="M191" i="12" s="1"/>
  <c r="L192" i="12"/>
  <c r="L191" i="12" s="1"/>
  <c r="N190" i="12"/>
  <c r="N189" i="12" s="1"/>
  <c r="M190" i="12"/>
  <c r="M189" i="12" s="1"/>
  <c r="M188" i="12" s="1"/>
  <c r="L190" i="12"/>
  <c r="N187" i="12"/>
  <c r="M187" i="12"/>
  <c r="L187" i="12"/>
  <c r="N186" i="12"/>
  <c r="M186" i="12"/>
  <c r="L186" i="12"/>
  <c r="N185" i="12"/>
  <c r="M185" i="12"/>
  <c r="L185" i="12"/>
  <c r="Q185" i="12" s="1"/>
  <c r="N184" i="12"/>
  <c r="M184" i="12"/>
  <c r="L184" i="12"/>
  <c r="N183" i="12"/>
  <c r="M183" i="12"/>
  <c r="L183" i="12"/>
  <c r="N182" i="12"/>
  <c r="M182" i="12"/>
  <c r="L182" i="12"/>
  <c r="O181" i="12"/>
  <c r="Q181" i="12" s="1"/>
  <c r="N181" i="12"/>
  <c r="M181" i="12"/>
  <c r="L181" i="12"/>
  <c r="N180" i="12"/>
  <c r="M180" i="12"/>
  <c r="L180" i="12"/>
  <c r="N179" i="12"/>
  <c r="M179" i="12"/>
  <c r="L179" i="12"/>
  <c r="N178" i="12"/>
  <c r="M178" i="12"/>
  <c r="L178" i="12"/>
  <c r="N177" i="12"/>
  <c r="M177" i="12"/>
  <c r="L177" i="12"/>
  <c r="Q177" i="12" s="1"/>
  <c r="N176" i="12"/>
  <c r="M176" i="12"/>
  <c r="L176" i="12"/>
  <c r="N175" i="12"/>
  <c r="M175" i="12"/>
  <c r="L175" i="12"/>
  <c r="N174" i="12"/>
  <c r="N173" i="12" s="1"/>
  <c r="M174" i="12"/>
  <c r="M173" i="12" s="1"/>
  <c r="L174" i="12"/>
  <c r="L173" i="12" s="1"/>
  <c r="N172" i="12"/>
  <c r="N171" i="12" s="1"/>
  <c r="M172" i="12"/>
  <c r="M171" i="12" s="1"/>
  <c r="L172" i="12"/>
  <c r="L171" i="12" s="1"/>
  <c r="N169" i="12"/>
  <c r="M169" i="12"/>
  <c r="L169" i="12"/>
  <c r="N168" i="12"/>
  <c r="M168" i="12"/>
  <c r="L168" i="12"/>
  <c r="N167" i="12"/>
  <c r="M167" i="12"/>
  <c r="L167" i="12"/>
  <c r="N166" i="12"/>
  <c r="M166" i="12"/>
  <c r="L166" i="12"/>
  <c r="N165" i="12"/>
  <c r="M165" i="12"/>
  <c r="L165" i="12"/>
  <c r="N164" i="12"/>
  <c r="M164" i="12"/>
  <c r="L164" i="12"/>
  <c r="N163" i="12"/>
  <c r="M163" i="12"/>
  <c r="L163" i="12"/>
  <c r="N162" i="12"/>
  <c r="M162" i="12"/>
  <c r="L162" i="12"/>
  <c r="Q162" i="12" s="1"/>
  <c r="N161" i="12"/>
  <c r="M161" i="12"/>
  <c r="L161" i="12"/>
  <c r="N160" i="12"/>
  <c r="M160" i="12"/>
  <c r="L160" i="12"/>
  <c r="N159" i="12"/>
  <c r="M159" i="12"/>
  <c r="L159" i="12"/>
  <c r="Q159" i="12" s="1"/>
  <c r="N158" i="12"/>
  <c r="M158" i="12"/>
  <c r="L158" i="12"/>
  <c r="L155" i="12" s="1"/>
  <c r="N157" i="12"/>
  <c r="M157" i="12"/>
  <c r="L157" i="12"/>
  <c r="N156" i="12"/>
  <c r="N155" i="12" s="1"/>
  <c r="M156" i="12"/>
  <c r="L156" i="12"/>
  <c r="N154" i="12"/>
  <c r="M154" i="12"/>
  <c r="M153" i="12" s="1"/>
  <c r="M152" i="12" s="1"/>
  <c r="L154" i="12"/>
  <c r="N151" i="12"/>
  <c r="M151" i="12"/>
  <c r="L151" i="12"/>
  <c r="N150" i="12"/>
  <c r="M150" i="12"/>
  <c r="L150" i="12"/>
  <c r="N149" i="12"/>
  <c r="M149" i="12"/>
  <c r="L149" i="12"/>
  <c r="N148" i="12"/>
  <c r="M148" i="12"/>
  <c r="L148" i="12"/>
  <c r="N147" i="12"/>
  <c r="M147" i="12"/>
  <c r="L147" i="12"/>
  <c r="N146" i="12"/>
  <c r="M146" i="12"/>
  <c r="L146" i="12"/>
  <c r="N145" i="12"/>
  <c r="M145" i="12"/>
  <c r="L145" i="12"/>
  <c r="N144" i="12"/>
  <c r="M144" i="12"/>
  <c r="L144" i="12"/>
  <c r="N143" i="12"/>
  <c r="M143" i="12"/>
  <c r="L143" i="12"/>
  <c r="N142" i="12"/>
  <c r="M142" i="12"/>
  <c r="L142" i="12"/>
  <c r="N141" i="12"/>
  <c r="M141" i="12"/>
  <c r="L141" i="12"/>
  <c r="N140" i="12"/>
  <c r="M140" i="12"/>
  <c r="L140" i="12"/>
  <c r="N139" i="12"/>
  <c r="M139" i="12"/>
  <c r="L139" i="12"/>
  <c r="L137" i="12" s="1"/>
  <c r="L134" i="12" s="1"/>
  <c r="N138" i="12"/>
  <c r="N137" i="12" s="1"/>
  <c r="M138" i="12"/>
  <c r="L138" i="12"/>
  <c r="N136" i="12"/>
  <c r="M136" i="12"/>
  <c r="M135" i="12" s="1"/>
  <c r="M134" i="12" s="1"/>
  <c r="L136" i="12"/>
  <c r="N132" i="12"/>
  <c r="M132" i="12"/>
  <c r="L132" i="12"/>
  <c r="N131" i="12"/>
  <c r="N130" i="12" s="1"/>
  <c r="M131" i="12"/>
  <c r="M130" i="12" s="1"/>
  <c r="L131" i="12"/>
  <c r="L130" i="12" s="1"/>
  <c r="N129" i="12"/>
  <c r="M129" i="12"/>
  <c r="L129" i="12"/>
  <c r="N128" i="12"/>
  <c r="M128" i="12"/>
  <c r="L128" i="12"/>
  <c r="N127" i="12"/>
  <c r="M127" i="12"/>
  <c r="L127" i="12"/>
  <c r="N126" i="12"/>
  <c r="M126" i="12"/>
  <c r="L126" i="12"/>
  <c r="N125" i="12"/>
  <c r="M125" i="12"/>
  <c r="L125" i="12"/>
  <c r="N124" i="12"/>
  <c r="M124" i="12"/>
  <c r="L124" i="12"/>
  <c r="N123" i="12"/>
  <c r="M123" i="12"/>
  <c r="L123" i="12"/>
  <c r="N122" i="12"/>
  <c r="M122" i="12"/>
  <c r="L122" i="12"/>
  <c r="N121" i="12"/>
  <c r="M121" i="12"/>
  <c r="L121" i="12"/>
  <c r="N120" i="12"/>
  <c r="M120" i="12"/>
  <c r="L120" i="12"/>
  <c r="N119" i="12"/>
  <c r="M119" i="12"/>
  <c r="L119" i="12"/>
  <c r="N118" i="12"/>
  <c r="M118" i="12"/>
  <c r="L118" i="12"/>
  <c r="N117" i="12"/>
  <c r="M117" i="12"/>
  <c r="L117" i="12"/>
  <c r="N116" i="12"/>
  <c r="N115" i="12" s="1"/>
  <c r="M116" i="12"/>
  <c r="M115" i="12" s="1"/>
  <c r="L116" i="12"/>
  <c r="L115" i="12" s="1"/>
  <c r="N114" i="12"/>
  <c r="N113" i="12" s="1"/>
  <c r="N112" i="12" s="1"/>
  <c r="M114" i="12"/>
  <c r="M113" i="12" s="1"/>
  <c r="M112" i="12" s="1"/>
  <c r="L114" i="12"/>
  <c r="L113" i="12" s="1"/>
  <c r="L112" i="12" s="1"/>
  <c r="N111" i="12"/>
  <c r="M111" i="12"/>
  <c r="L111" i="12"/>
  <c r="N110" i="12"/>
  <c r="M110" i="12"/>
  <c r="L110" i="12"/>
  <c r="N109" i="12"/>
  <c r="M109" i="12"/>
  <c r="L109" i="12"/>
  <c r="N108" i="12"/>
  <c r="M108" i="12"/>
  <c r="L108" i="12"/>
  <c r="N107" i="12"/>
  <c r="M107" i="12"/>
  <c r="L107" i="12"/>
  <c r="N106" i="12"/>
  <c r="M106" i="12"/>
  <c r="L106" i="12"/>
  <c r="N105" i="12"/>
  <c r="M105" i="12"/>
  <c r="L105" i="12"/>
  <c r="N104" i="12"/>
  <c r="M104" i="12"/>
  <c r="L104" i="12"/>
  <c r="N103" i="12"/>
  <c r="M103" i="12"/>
  <c r="L103" i="12"/>
  <c r="N102" i="12"/>
  <c r="M102" i="12"/>
  <c r="L102" i="12"/>
  <c r="N101" i="12"/>
  <c r="M101" i="12"/>
  <c r="L101" i="12"/>
  <c r="N100" i="12"/>
  <c r="M100" i="12"/>
  <c r="L100" i="12"/>
  <c r="N99" i="12"/>
  <c r="M99" i="12"/>
  <c r="L99" i="12"/>
  <c r="N98" i="12"/>
  <c r="N97" i="12" s="1"/>
  <c r="M98" i="12"/>
  <c r="M97" i="12" s="1"/>
  <c r="L98" i="12"/>
  <c r="L97" i="12" s="1"/>
  <c r="L94" i="12" s="1"/>
  <c r="N96" i="12"/>
  <c r="N95" i="12" s="1"/>
  <c r="N94" i="12" s="1"/>
  <c r="M96" i="12"/>
  <c r="M95" i="12" s="1"/>
  <c r="M94" i="12" s="1"/>
  <c r="L96" i="12"/>
  <c r="N93" i="12"/>
  <c r="M93" i="12"/>
  <c r="L93" i="12"/>
  <c r="N92" i="12"/>
  <c r="M92" i="12"/>
  <c r="L92" i="12"/>
  <c r="N91" i="12"/>
  <c r="M91" i="12"/>
  <c r="L91" i="12"/>
  <c r="N90" i="12"/>
  <c r="M90" i="12"/>
  <c r="L90" i="12"/>
  <c r="N89" i="12"/>
  <c r="M89" i="12"/>
  <c r="L89" i="12"/>
  <c r="N88" i="12"/>
  <c r="M88" i="12"/>
  <c r="L88" i="12"/>
  <c r="N87" i="12"/>
  <c r="M87" i="12"/>
  <c r="L87" i="12"/>
  <c r="N86" i="12"/>
  <c r="M86" i="12"/>
  <c r="L86" i="12"/>
  <c r="N85" i="12"/>
  <c r="M85" i="12"/>
  <c r="L85" i="12"/>
  <c r="N84" i="12"/>
  <c r="M84" i="12"/>
  <c r="L84" i="12"/>
  <c r="N83" i="12"/>
  <c r="M83" i="12"/>
  <c r="L83" i="12"/>
  <c r="N82" i="12"/>
  <c r="M82" i="12"/>
  <c r="L82" i="12"/>
  <c r="N81" i="12"/>
  <c r="M81" i="12"/>
  <c r="L81" i="12"/>
  <c r="N80" i="12"/>
  <c r="N79" i="12" s="1"/>
  <c r="M80" i="12"/>
  <c r="M79" i="12" s="1"/>
  <c r="M76" i="12" s="1"/>
  <c r="L80" i="12"/>
  <c r="L79" i="12" s="1"/>
  <c r="L76" i="12" s="1"/>
  <c r="N78" i="12"/>
  <c r="N77" i="12" s="1"/>
  <c r="N76" i="12" s="1"/>
  <c r="M78" i="12"/>
  <c r="L78" i="12"/>
  <c r="N75" i="12"/>
  <c r="M75" i="12"/>
  <c r="L75" i="12"/>
  <c r="N74" i="12"/>
  <c r="M74" i="12"/>
  <c r="L74" i="12"/>
  <c r="N73" i="12"/>
  <c r="M73" i="12"/>
  <c r="L73" i="12"/>
  <c r="N72" i="12"/>
  <c r="M72" i="12"/>
  <c r="L72" i="12"/>
  <c r="N71" i="12"/>
  <c r="M71" i="12"/>
  <c r="L71" i="12"/>
  <c r="N70" i="12"/>
  <c r="M70" i="12"/>
  <c r="L70" i="12"/>
  <c r="N69" i="12"/>
  <c r="M69" i="12"/>
  <c r="L69" i="12"/>
  <c r="N68" i="12"/>
  <c r="M68" i="12"/>
  <c r="L68" i="12"/>
  <c r="N67" i="12"/>
  <c r="M67" i="12"/>
  <c r="L67" i="12"/>
  <c r="N66" i="12"/>
  <c r="M66" i="12"/>
  <c r="L66" i="12"/>
  <c r="N65" i="12"/>
  <c r="M65" i="12"/>
  <c r="L65" i="12"/>
  <c r="N64" i="12"/>
  <c r="M64" i="12"/>
  <c r="L64" i="12"/>
  <c r="N63" i="12"/>
  <c r="M63" i="12"/>
  <c r="L63" i="12"/>
  <c r="N62" i="12"/>
  <c r="N61" i="12" s="1"/>
  <c r="M62" i="12"/>
  <c r="M61" i="12" s="1"/>
  <c r="L62" i="12"/>
  <c r="L61" i="12" s="1"/>
  <c r="N60" i="12"/>
  <c r="N59" i="12" s="1"/>
  <c r="M60" i="12"/>
  <c r="M59" i="12" s="1"/>
  <c r="L60" i="12"/>
  <c r="L59" i="12" s="1"/>
  <c r="N57" i="12"/>
  <c r="M57" i="12"/>
  <c r="L57" i="12"/>
  <c r="N56" i="12"/>
  <c r="M56" i="12"/>
  <c r="L56" i="12"/>
  <c r="N55" i="12"/>
  <c r="M55" i="12"/>
  <c r="L55" i="12"/>
  <c r="N54" i="12"/>
  <c r="M54" i="12"/>
  <c r="L54" i="12"/>
  <c r="N53" i="12"/>
  <c r="M53" i="12"/>
  <c r="L53" i="12"/>
  <c r="N52" i="12"/>
  <c r="M52" i="12"/>
  <c r="L52" i="12"/>
  <c r="N51" i="12"/>
  <c r="M51" i="12"/>
  <c r="L51" i="12"/>
  <c r="N50" i="12"/>
  <c r="M50" i="12"/>
  <c r="L50" i="12"/>
  <c r="N49" i="12"/>
  <c r="M49" i="12"/>
  <c r="L49" i="12"/>
  <c r="N48" i="12"/>
  <c r="M48" i="12"/>
  <c r="L48" i="12"/>
  <c r="N47" i="12"/>
  <c r="M47" i="12"/>
  <c r="L47" i="12"/>
  <c r="N46" i="12"/>
  <c r="M46" i="12"/>
  <c r="L46" i="12"/>
  <c r="N45" i="12"/>
  <c r="M45" i="12"/>
  <c r="L45" i="12"/>
  <c r="N44" i="12"/>
  <c r="N43" i="12" s="1"/>
  <c r="M44" i="12"/>
  <c r="M43" i="12" s="1"/>
  <c r="L44" i="12"/>
  <c r="L43" i="12" s="1"/>
  <c r="N42" i="12"/>
  <c r="N41" i="12" s="1"/>
  <c r="N40" i="12" s="1"/>
  <c r="M42" i="12"/>
  <c r="M41" i="12" s="1"/>
  <c r="M40" i="12" s="1"/>
  <c r="L42" i="12"/>
  <c r="L41" i="12" s="1"/>
  <c r="N39" i="12"/>
  <c r="M39" i="12"/>
  <c r="L39" i="12"/>
  <c r="N38" i="12"/>
  <c r="M38" i="12"/>
  <c r="L38" i="12"/>
  <c r="N37" i="12"/>
  <c r="M37" i="12"/>
  <c r="L37" i="12"/>
  <c r="N36" i="12"/>
  <c r="M36" i="12"/>
  <c r="L36" i="12"/>
  <c r="N35" i="12"/>
  <c r="M35" i="12"/>
  <c r="L35" i="12"/>
  <c r="N34" i="12"/>
  <c r="M34" i="12"/>
  <c r="L34" i="12"/>
  <c r="N33" i="12"/>
  <c r="M33" i="12"/>
  <c r="L33" i="12"/>
  <c r="N32" i="12"/>
  <c r="M32" i="12"/>
  <c r="L32" i="12"/>
  <c r="N31" i="12"/>
  <c r="M31" i="12"/>
  <c r="L31" i="12"/>
  <c r="N30" i="12"/>
  <c r="M30" i="12"/>
  <c r="L30" i="12"/>
  <c r="N29" i="12"/>
  <c r="M29" i="12"/>
  <c r="L29" i="12"/>
  <c r="N28" i="12"/>
  <c r="M28" i="12"/>
  <c r="L28" i="12"/>
  <c r="N27" i="12"/>
  <c r="M27" i="12"/>
  <c r="L27" i="12"/>
  <c r="N26" i="12"/>
  <c r="N25" i="12" s="1"/>
  <c r="M26" i="12"/>
  <c r="M25" i="12" s="1"/>
  <c r="L26" i="12"/>
  <c r="L25" i="12" s="1"/>
  <c r="N24" i="12"/>
  <c r="N23" i="12" s="1"/>
  <c r="N22" i="12" s="1"/>
  <c r="M24" i="12"/>
  <c r="L24" i="12"/>
  <c r="L23" i="12" s="1"/>
  <c r="L22" i="12" s="1"/>
  <c r="N21" i="12"/>
  <c r="N20" i="12" s="1"/>
  <c r="M21" i="12"/>
  <c r="M20" i="12" s="1"/>
  <c r="L21" i="12"/>
  <c r="L17" i="12" s="1"/>
  <c r="N19" i="12"/>
  <c r="N17" i="12" s="1"/>
  <c r="M19" i="12"/>
  <c r="M18" i="12" s="1"/>
  <c r="L19" i="12"/>
  <c r="N16" i="12"/>
  <c r="N15" i="12" s="1"/>
  <c r="M16" i="12"/>
  <c r="M15" i="12" s="1"/>
  <c r="L16" i="12"/>
  <c r="L15" i="12" s="1"/>
  <c r="N14" i="12"/>
  <c r="M14" i="12"/>
  <c r="L14" i="12"/>
  <c r="N13" i="12"/>
  <c r="M13" i="12"/>
  <c r="L13" i="12"/>
  <c r="N12" i="12"/>
  <c r="M12" i="12"/>
  <c r="M9" i="12" s="1"/>
  <c r="L12" i="12"/>
  <c r="N11" i="12"/>
  <c r="M11" i="12"/>
  <c r="L11" i="12"/>
  <c r="N10" i="12"/>
  <c r="N9" i="12" s="1"/>
  <c r="M10" i="12"/>
  <c r="L10" i="12"/>
  <c r="L9" i="12" s="1"/>
  <c r="N8" i="12"/>
  <c r="N7" i="12" s="1"/>
  <c r="M8" i="12"/>
  <c r="M7" i="12" s="1"/>
  <c r="Q189" i="12" l="1"/>
  <c r="L40" i="12"/>
  <c r="M6" i="12"/>
  <c r="O155" i="12"/>
  <c r="Q155" i="12" s="1"/>
  <c r="M206" i="12"/>
  <c r="N206" i="12"/>
  <c r="N152" i="12"/>
  <c r="Q207" i="12"/>
  <c r="O7" i="12"/>
  <c r="N134" i="12"/>
  <c r="L58" i="12"/>
  <c r="L170" i="12"/>
  <c r="L133" i="12" s="1"/>
  <c r="N188" i="12"/>
  <c r="Q21" i="12"/>
  <c r="O20" i="12"/>
  <c r="Q20" i="12" s="1"/>
  <c r="M58" i="12"/>
  <c r="M170" i="12"/>
  <c r="M133" i="12" s="1"/>
  <c r="L152" i="12"/>
  <c r="M22" i="12"/>
  <c r="N58" i="12"/>
  <c r="N170" i="12"/>
  <c r="N6" i="12"/>
  <c r="Q18" i="12"/>
  <c r="L20" i="12"/>
  <c r="O220" i="12"/>
  <c r="Q220" i="12" s="1"/>
  <c r="N18" i="12"/>
  <c r="O173" i="12"/>
  <c r="Q173" i="12" s="1"/>
  <c r="Q16" i="12"/>
  <c r="O17" i="12"/>
  <c r="Q17" i="12" s="1"/>
  <c r="M17" i="12"/>
  <c r="Q223" i="12"/>
  <c r="O211" i="12"/>
  <c r="Q211" i="12" s="1"/>
  <c r="Q208" i="12"/>
  <c r="Q156" i="12"/>
  <c r="O36" i="12"/>
  <c r="Q36" i="12" s="1"/>
  <c r="J223" i="12"/>
  <c r="P223" i="12" s="1"/>
  <c r="P222" i="12" s="1"/>
  <c r="J19" i="12"/>
  <c r="P19" i="12" s="1"/>
  <c r="O224" i="12"/>
  <c r="Q224" i="12" s="1"/>
  <c r="O166" i="12"/>
  <c r="Q166" i="12" s="1"/>
  <c r="J209" i="12"/>
  <c r="P209" i="12" s="1"/>
  <c r="P166" i="12"/>
  <c r="P224" i="12"/>
  <c r="I222" i="12"/>
  <c r="J221" i="12"/>
  <c r="P221" i="12" s="1"/>
  <c r="P220" i="12" s="1"/>
  <c r="I220" i="12"/>
  <c r="J219" i="12"/>
  <c r="P219" i="12" s="1"/>
  <c r="J218" i="12"/>
  <c r="P218" i="12" s="1"/>
  <c r="P217" i="12" s="1"/>
  <c r="I217" i="12"/>
  <c r="J217" i="12" s="1"/>
  <c r="J216" i="12"/>
  <c r="P216" i="12" s="1"/>
  <c r="J215" i="12"/>
  <c r="P215" i="12" s="1"/>
  <c r="J214" i="12"/>
  <c r="P214" i="12" s="1"/>
  <c r="J213" i="12"/>
  <c r="P213" i="12" s="1"/>
  <c r="J212" i="12"/>
  <c r="P212" i="12" s="1"/>
  <c r="I211" i="12"/>
  <c r="J211" i="12" s="1"/>
  <c r="J210" i="12"/>
  <c r="P210" i="12" s="1"/>
  <c r="I207" i="12"/>
  <c r="J207" i="12" s="1"/>
  <c r="I206" i="12"/>
  <c r="I205" i="12"/>
  <c r="O205" i="12" s="1"/>
  <c r="Q205" i="12" s="1"/>
  <c r="I204" i="12"/>
  <c r="I203" i="12"/>
  <c r="I202" i="12"/>
  <c r="I201" i="12"/>
  <c r="I200" i="12"/>
  <c r="I199" i="12"/>
  <c r="O199" i="12" s="1"/>
  <c r="Q199" i="12" s="1"/>
  <c r="I198" i="12"/>
  <c r="I197" i="12"/>
  <c r="I196" i="12"/>
  <c r="O196" i="12" s="1"/>
  <c r="Q196" i="12" s="1"/>
  <c r="I195" i="12"/>
  <c r="I194" i="12"/>
  <c r="I193" i="12"/>
  <c r="O193" i="12" s="1"/>
  <c r="Q193" i="12" s="1"/>
  <c r="I192" i="12"/>
  <c r="I191" i="12"/>
  <c r="J191" i="12" s="1"/>
  <c r="I189" i="12"/>
  <c r="J189" i="12" s="1"/>
  <c r="I188" i="12"/>
  <c r="J187" i="12"/>
  <c r="P187" i="12" s="1"/>
  <c r="J186" i="12"/>
  <c r="P186" i="12" s="1"/>
  <c r="J185" i="12"/>
  <c r="P185" i="12" s="1"/>
  <c r="J184" i="12"/>
  <c r="P184" i="12" s="1"/>
  <c r="J183" i="12"/>
  <c r="P183" i="12" s="1"/>
  <c r="J182" i="12"/>
  <c r="P182" i="12" s="1"/>
  <c r="J181" i="12"/>
  <c r="P181" i="12" s="1"/>
  <c r="J180" i="12"/>
  <c r="P180" i="12" s="1"/>
  <c r="J179" i="12"/>
  <c r="P179" i="12" s="1"/>
  <c r="J178" i="12"/>
  <c r="P178" i="12" s="1"/>
  <c r="J177" i="12"/>
  <c r="P177" i="12" s="1"/>
  <c r="J176" i="12"/>
  <c r="P176" i="12" s="1"/>
  <c r="J175" i="12"/>
  <c r="P175" i="12" s="1"/>
  <c r="J174" i="12"/>
  <c r="P174" i="12" s="1"/>
  <c r="I173" i="12"/>
  <c r="I172" i="12"/>
  <c r="I171" i="12"/>
  <c r="I170" i="12"/>
  <c r="J170" i="12" s="1"/>
  <c r="J169" i="12"/>
  <c r="P169" i="12" s="1"/>
  <c r="J168" i="12"/>
  <c r="P168" i="12" s="1"/>
  <c r="J167" i="12"/>
  <c r="P167" i="12" s="1"/>
  <c r="J165" i="12"/>
  <c r="P165" i="12" s="1"/>
  <c r="J164" i="12"/>
  <c r="P164" i="12" s="1"/>
  <c r="J163" i="12"/>
  <c r="P163" i="12" s="1"/>
  <c r="J162" i="12"/>
  <c r="P162" i="12" s="1"/>
  <c r="J161" i="12"/>
  <c r="P161" i="12" s="1"/>
  <c r="J160" i="12"/>
  <c r="P160" i="12" s="1"/>
  <c r="J159" i="12"/>
  <c r="P159" i="12" s="1"/>
  <c r="J158" i="12"/>
  <c r="P158" i="12" s="1"/>
  <c r="J157" i="12"/>
  <c r="P157" i="12" s="1"/>
  <c r="J156" i="12"/>
  <c r="P156" i="12" s="1"/>
  <c r="I155" i="12"/>
  <c r="J155" i="12" s="1"/>
  <c r="I154" i="12"/>
  <c r="O154" i="12" s="1"/>
  <c r="I153" i="12"/>
  <c r="J153" i="12" s="1"/>
  <c r="I152" i="12"/>
  <c r="J152" i="12" s="1"/>
  <c r="I151" i="12"/>
  <c r="I150" i="12"/>
  <c r="O150" i="12" s="1"/>
  <c r="Q150" i="12" s="1"/>
  <c r="I149" i="12"/>
  <c r="O149" i="12" s="1"/>
  <c r="Q149" i="12" s="1"/>
  <c r="I148" i="12"/>
  <c r="O148" i="12" s="1"/>
  <c r="Q148" i="12" s="1"/>
  <c r="I147" i="12"/>
  <c r="O147" i="12" s="1"/>
  <c r="Q147" i="12" s="1"/>
  <c r="I146" i="12"/>
  <c r="O146" i="12" s="1"/>
  <c r="Q146" i="12" s="1"/>
  <c r="I145" i="12"/>
  <c r="O145" i="12" s="1"/>
  <c r="Q145" i="12" s="1"/>
  <c r="I144" i="12"/>
  <c r="O144" i="12" s="1"/>
  <c r="Q144" i="12" s="1"/>
  <c r="I143" i="12"/>
  <c r="O143" i="12" s="1"/>
  <c r="Q143" i="12" s="1"/>
  <c r="I142" i="12"/>
  <c r="O142" i="12" s="1"/>
  <c r="Q142" i="12" s="1"/>
  <c r="I141" i="12"/>
  <c r="O141" i="12" s="1"/>
  <c r="Q141" i="12" s="1"/>
  <c r="I140" i="12"/>
  <c r="O140" i="12" s="1"/>
  <c r="Q140" i="12" s="1"/>
  <c r="I139" i="12"/>
  <c r="O139" i="12" s="1"/>
  <c r="Q139" i="12" s="1"/>
  <c r="I138" i="12"/>
  <c r="O138" i="12" s="1"/>
  <c r="I137" i="12"/>
  <c r="I136" i="12"/>
  <c r="O136" i="12" s="1"/>
  <c r="I135" i="12"/>
  <c r="I134" i="12"/>
  <c r="J134" i="12" s="1"/>
  <c r="I133" i="12"/>
  <c r="I132" i="12"/>
  <c r="O132" i="12" s="1"/>
  <c r="Q132" i="12" s="1"/>
  <c r="I131" i="12"/>
  <c r="O131" i="12" s="1"/>
  <c r="I130" i="12"/>
  <c r="I129" i="12"/>
  <c r="I128" i="12"/>
  <c r="I127" i="12"/>
  <c r="I126" i="12"/>
  <c r="I125" i="12"/>
  <c r="I124" i="12"/>
  <c r="I123" i="12"/>
  <c r="O123" i="12" s="1"/>
  <c r="Q123" i="12" s="1"/>
  <c r="I122" i="12"/>
  <c r="O122" i="12" s="1"/>
  <c r="Q122" i="12" s="1"/>
  <c r="I121" i="12"/>
  <c r="O121" i="12" s="1"/>
  <c r="Q121" i="12" s="1"/>
  <c r="I120" i="12"/>
  <c r="I119" i="12"/>
  <c r="O119" i="12" s="1"/>
  <c r="Q119" i="12" s="1"/>
  <c r="I118" i="12"/>
  <c r="I117" i="12"/>
  <c r="O117" i="12" s="1"/>
  <c r="Q117" i="12" s="1"/>
  <c r="I116" i="12"/>
  <c r="I115" i="12"/>
  <c r="J115" i="12" s="1"/>
  <c r="I114" i="12"/>
  <c r="O114" i="12" s="1"/>
  <c r="I113" i="12"/>
  <c r="I112" i="12"/>
  <c r="I111" i="12"/>
  <c r="I110" i="12"/>
  <c r="O110" i="12" s="1"/>
  <c r="Q110" i="12" s="1"/>
  <c r="I109" i="12"/>
  <c r="O109" i="12" s="1"/>
  <c r="Q109" i="12" s="1"/>
  <c r="I108" i="12"/>
  <c r="I107" i="12"/>
  <c r="O107" i="12" s="1"/>
  <c r="Q107" i="12" s="1"/>
  <c r="I106" i="12"/>
  <c r="I105" i="12"/>
  <c r="I104" i="12"/>
  <c r="I103" i="12"/>
  <c r="I102" i="12"/>
  <c r="O102" i="12" s="1"/>
  <c r="Q102" i="12" s="1"/>
  <c r="I101" i="12"/>
  <c r="I100" i="12"/>
  <c r="I99" i="12"/>
  <c r="O99" i="12" s="1"/>
  <c r="Q99" i="12" s="1"/>
  <c r="I98" i="12"/>
  <c r="O98" i="12" s="1"/>
  <c r="I97" i="12"/>
  <c r="I96" i="12"/>
  <c r="I95" i="12"/>
  <c r="I94" i="12"/>
  <c r="J94" i="12" s="1"/>
  <c r="I93" i="12"/>
  <c r="I92" i="12"/>
  <c r="I91" i="12"/>
  <c r="I90" i="12"/>
  <c r="O90" i="12" s="1"/>
  <c r="Q90" i="12" s="1"/>
  <c r="I89" i="12"/>
  <c r="O89" i="12" s="1"/>
  <c r="Q89" i="12" s="1"/>
  <c r="I88" i="12"/>
  <c r="I87" i="12"/>
  <c r="I86" i="12"/>
  <c r="I85" i="12"/>
  <c r="O85" i="12" s="1"/>
  <c r="Q85" i="12" s="1"/>
  <c r="I84" i="12"/>
  <c r="O84" i="12" s="1"/>
  <c r="Q84" i="12" s="1"/>
  <c r="I83" i="12"/>
  <c r="O83" i="12" s="1"/>
  <c r="Q83" i="12" s="1"/>
  <c r="I82" i="12"/>
  <c r="I81" i="12"/>
  <c r="O81" i="12" s="1"/>
  <c r="Q81" i="12" s="1"/>
  <c r="I80" i="12"/>
  <c r="I79" i="12"/>
  <c r="I78" i="12"/>
  <c r="O78" i="12" s="1"/>
  <c r="I77" i="12"/>
  <c r="I76" i="12"/>
  <c r="J76" i="12" s="1"/>
  <c r="I75" i="12"/>
  <c r="I74" i="12"/>
  <c r="I73" i="12"/>
  <c r="I72" i="12"/>
  <c r="I71" i="12"/>
  <c r="I70" i="12"/>
  <c r="I69" i="12"/>
  <c r="O69" i="12" s="1"/>
  <c r="Q69" i="12" s="1"/>
  <c r="I68" i="12"/>
  <c r="I67" i="12"/>
  <c r="O67" i="12" s="1"/>
  <c r="Q67" i="12" s="1"/>
  <c r="I66" i="12"/>
  <c r="I65" i="12"/>
  <c r="I64" i="12"/>
  <c r="O64" i="12" s="1"/>
  <c r="Q64" i="12" s="1"/>
  <c r="I63" i="12"/>
  <c r="I62" i="12"/>
  <c r="I61" i="12"/>
  <c r="J61" i="12" s="1"/>
  <c r="I60" i="12"/>
  <c r="I59" i="12"/>
  <c r="J59" i="12" s="1"/>
  <c r="I58" i="12"/>
  <c r="J58" i="12" s="1"/>
  <c r="I57" i="12"/>
  <c r="I56" i="12"/>
  <c r="I55" i="12"/>
  <c r="I54" i="12"/>
  <c r="I53" i="12"/>
  <c r="I52" i="12"/>
  <c r="I51" i="12"/>
  <c r="I50" i="12"/>
  <c r="O50" i="12" s="1"/>
  <c r="Q50" i="12" s="1"/>
  <c r="I49" i="12"/>
  <c r="O49" i="12" s="1"/>
  <c r="Q49" i="12" s="1"/>
  <c r="I48" i="12"/>
  <c r="I47" i="12"/>
  <c r="I46" i="12"/>
  <c r="I45" i="12"/>
  <c r="I44" i="12"/>
  <c r="O44" i="12" s="1"/>
  <c r="I43" i="12"/>
  <c r="I42" i="12"/>
  <c r="O42" i="12" s="1"/>
  <c r="I41" i="12"/>
  <c r="J41" i="12" s="1"/>
  <c r="I40" i="12"/>
  <c r="J40" i="12" s="1"/>
  <c r="I35" i="12"/>
  <c r="O35" i="12" s="1"/>
  <c r="Q35" i="12" s="1"/>
  <c r="I34" i="12"/>
  <c r="I33" i="12"/>
  <c r="O33" i="12" s="1"/>
  <c r="Q33" i="12" s="1"/>
  <c r="I32" i="12"/>
  <c r="I31" i="12"/>
  <c r="O31" i="12" s="1"/>
  <c r="Q31" i="12" s="1"/>
  <c r="I30" i="12"/>
  <c r="O30" i="12" s="1"/>
  <c r="Q30" i="12" s="1"/>
  <c r="I29" i="12"/>
  <c r="I28" i="12"/>
  <c r="O28" i="12" s="1"/>
  <c r="Q28" i="12" s="1"/>
  <c r="I27" i="12"/>
  <c r="I26" i="12"/>
  <c r="I25" i="12"/>
  <c r="I24" i="12"/>
  <c r="I23" i="12"/>
  <c r="I22" i="12"/>
  <c r="J22" i="12" s="1"/>
  <c r="J21" i="12"/>
  <c r="P21" i="12" s="1"/>
  <c r="P20" i="12" s="1"/>
  <c r="I20" i="12"/>
  <c r="J20" i="12" s="1"/>
  <c r="I18" i="12"/>
  <c r="J18" i="12" s="1"/>
  <c r="I17" i="12"/>
  <c r="J16" i="12"/>
  <c r="P16" i="12" s="1"/>
  <c r="P15" i="12" s="1"/>
  <c r="I15" i="12"/>
  <c r="J15" i="12" s="1"/>
  <c r="I14" i="12"/>
  <c r="O14" i="12" s="1"/>
  <c r="Q14" i="12" s="1"/>
  <c r="I13" i="12"/>
  <c r="O13" i="12" s="1"/>
  <c r="Q13" i="12" s="1"/>
  <c r="I12" i="12"/>
  <c r="O12" i="12" s="1"/>
  <c r="Q12" i="12" s="1"/>
  <c r="I11" i="12"/>
  <c r="I9" i="12"/>
  <c r="J9" i="12" s="1"/>
  <c r="L8" i="12"/>
  <c r="L7" i="12" s="1"/>
  <c r="O222" i="12" l="1"/>
  <c r="Q222" i="12" s="1"/>
  <c r="P18" i="12"/>
  <c r="P17" i="12"/>
  <c r="P155" i="12"/>
  <c r="N133" i="12"/>
  <c r="Q7" i="12"/>
  <c r="P211" i="12"/>
  <c r="O206" i="12"/>
  <c r="Q44" i="12"/>
  <c r="Q131" i="12"/>
  <c r="O130" i="12"/>
  <c r="Q130" i="12" s="1"/>
  <c r="M225" i="12"/>
  <c r="Q98" i="12"/>
  <c r="P173" i="12"/>
  <c r="Q154" i="12"/>
  <c r="O153" i="12"/>
  <c r="N225" i="12"/>
  <c r="L6" i="12"/>
  <c r="L225" i="12" s="1"/>
  <c r="Q8" i="12"/>
  <c r="O135" i="12"/>
  <c r="Q136" i="12"/>
  <c r="O41" i="12"/>
  <c r="Q42" i="12"/>
  <c r="O77" i="12"/>
  <c r="Q78" i="12"/>
  <c r="Q114" i="12"/>
  <c r="O113" i="12"/>
  <c r="O137" i="12"/>
  <c r="Q137" i="12" s="1"/>
  <c r="Q138" i="12"/>
  <c r="J193" i="12"/>
  <c r="P193" i="12" s="1"/>
  <c r="J196" i="12"/>
  <c r="P196" i="12" s="1"/>
  <c r="J199" i="12"/>
  <c r="P199" i="12" s="1"/>
  <c r="J84" i="12"/>
  <c r="P84" i="12" s="1"/>
  <c r="J109" i="12"/>
  <c r="P109" i="12" s="1"/>
  <c r="J89" i="12"/>
  <c r="P89" i="12" s="1"/>
  <c r="J123" i="12"/>
  <c r="P123" i="12" s="1"/>
  <c r="J8" i="12"/>
  <c r="P8" i="12" s="1"/>
  <c r="P7" i="12" s="1"/>
  <c r="O57" i="12"/>
  <c r="Q57" i="12" s="1"/>
  <c r="J57" i="12"/>
  <c r="P57" i="12" s="1"/>
  <c r="J192" i="12"/>
  <c r="P192" i="12" s="1"/>
  <c r="O192" i="12"/>
  <c r="J198" i="12"/>
  <c r="P198" i="12" s="1"/>
  <c r="O198" i="12"/>
  <c r="Q198" i="12" s="1"/>
  <c r="J56" i="12"/>
  <c r="P56" i="12" s="1"/>
  <c r="O56" i="12"/>
  <c r="Q56" i="12" s="1"/>
  <c r="J60" i="12"/>
  <c r="P60" i="12" s="1"/>
  <c r="P59" i="12" s="1"/>
  <c r="O60" i="12"/>
  <c r="J68" i="12"/>
  <c r="P68" i="12" s="1"/>
  <c r="O68" i="12"/>
  <c r="Q68" i="12" s="1"/>
  <c r="J82" i="12"/>
  <c r="P82" i="12" s="1"/>
  <c r="O82" i="12"/>
  <c r="Q82" i="12" s="1"/>
  <c r="J101" i="12"/>
  <c r="P101" i="12" s="1"/>
  <c r="O101" i="12"/>
  <c r="Q101" i="12" s="1"/>
  <c r="J105" i="12"/>
  <c r="P105" i="12" s="1"/>
  <c r="O105" i="12"/>
  <c r="Q105" i="12" s="1"/>
  <c r="J116" i="12"/>
  <c r="P116" i="12" s="1"/>
  <c r="O116" i="12"/>
  <c r="O127" i="12"/>
  <c r="Q127" i="12" s="1"/>
  <c r="J127" i="12"/>
  <c r="P127" i="12" s="1"/>
  <c r="J135" i="12"/>
  <c r="J194" i="12"/>
  <c r="P194" i="12" s="1"/>
  <c r="O194" i="12"/>
  <c r="Q194" i="12" s="1"/>
  <c r="J200" i="12"/>
  <c r="P200" i="12" s="1"/>
  <c r="O200" i="12"/>
  <c r="Q200" i="12" s="1"/>
  <c r="J204" i="12"/>
  <c r="P204" i="12" s="1"/>
  <c r="O204" i="12"/>
  <c r="Q204" i="12" s="1"/>
  <c r="J27" i="12"/>
  <c r="P27" i="12" s="1"/>
  <c r="O27" i="12"/>
  <c r="Q27" i="12" s="1"/>
  <c r="J31" i="12"/>
  <c r="P31" i="12" s="1"/>
  <c r="J48" i="12"/>
  <c r="P48" i="12" s="1"/>
  <c r="O48" i="12"/>
  <c r="Q48" i="12" s="1"/>
  <c r="J51" i="12"/>
  <c r="P51" i="12" s="1"/>
  <c r="O51" i="12"/>
  <c r="Q51" i="12" s="1"/>
  <c r="J55" i="12"/>
  <c r="P55" i="12" s="1"/>
  <c r="O55" i="12"/>
  <c r="Q55" i="12" s="1"/>
  <c r="J63" i="12"/>
  <c r="P63" i="12" s="1"/>
  <c r="O63" i="12"/>
  <c r="Q63" i="12" s="1"/>
  <c r="J71" i="12"/>
  <c r="P71" i="12" s="1"/>
  <c r="O71" i="12"/>
  <c r="Q71" i="12" s="1"/>
  <c r="J75" i="12"/>
  <c r="P75" i="12" s="1"/>
  <c r="O75" i="12"/>
  <c r="Q75" i="12" s="1"/>
  <c r="J91" i="12"/>
  <c r="P91" i="12" s="1"/>
  <c r="O91" i="12"/>
  <c r="Q91" i="12" s="1"/>
  <c r="J96" i="12"/>
  <c r="P96" i="12" s="1"/>
  <c r="P95" i="12" s="1"/>
  <c r="O96" i="12"/>
  <c r="J100" i="12"/>
  <c r="P100" i="12" s="1"/>
  <c r="O100" i="12"/>
  <c r="Q100" i="12" s="1"/>
  <c r="J104" i="12"/>
  <c r="P104" i="12" s="1"/>
  <c r="O104" i="12"/>
  <c r="Q104" i="12" s="1"/>
  <c r="J108" i="12"/>
  <c r="P108" i="12" s="1"/>
  <c r="O108" i="12"/>
  <c r="Q108" i="12" s="1"/>
  <c r="J111" i="12"/>
  <c r="P111" i="12" s="1"/>
  <c r="O111" i="12"/>
  <c r="Q111" i="12" s="1"/>
  <c r="J126" i="12"/>
  <c r="P126" i="12" s="1"/>
  <c r="O126" i="12"/>
  <c r="Q126" i="12" s="1"/>
  <c r="J151" i="12"/>
  <c r="P151" i="12" s="1"/>
  <c r="O151" i="12"/>
  <c r="Q151" i="12" s="1"/>
  <c r="J173" i="12"/>
  <c r="J203" i="12"/>
  <c r="P203" i="12" s="1"/>
  <c r="O203" i="12"/>
  <c r="Q203" i="12" s="1"/>
  <c r="J26" i="12"/>
  <c r="P26" i="12" s="1"/>
  <c r="O26" i="12"/>
  <c r="J34" i="12"/>
  <c r="P34" i="12" s="1"/>
  <c r="O34" i="12"/>
  <c r="Q34" i="12" s="1"/>
  <c r="J47" i="12"/>
  <c r="P47" i="12" s="1"/>
  <c r="O47" i="12"/>
  <c r="Q47" i="12" s="1"/>
  <c r="O54" i="12"/>
  <c r="Q54" i="12" s="1"/>
  <c r="J54" i="12"/>
  <c r="P54" i="12" s="1"/>
  <c r="J62" i="12"/>
  <c r="P62" i="12" s="1"/>
  <c r="O62" i="12"/>
  <c r="J66" i="12"/>
  <c r="P66" i="12" s="1"/>
  <c r="O66" i="12"/>
  <c r="Q66" i="12" s="1"/>
  <c r="J70" i="12"/>
  <c r="P70" i="12" s="1"/>
  <c r="O70" i="12"/>
  <c r="Q70" i="12" s="1"/>
  <c r="J74" i="12"/>
  <c r="P74" i="12" s="1"/>
  <c r="O74" i="12"/>
  <c r="Q74" i="12" s="1"/>
  <c r="J80" i="12"/>
  <c r="P80" i="12" s="1"/>
  <c r="O80" i="12"/>
  <c r="J87" i="12"/>
  <c r="P87" i="12" s="1"/>
  <c r="O87" i="12"/>
  <c r="Q87" i="12" s="1"/>
  <c r="J103" i="12"/>
  <c r="P103" i="12" s="1"/>
  <c r="O103" i="12"/>
  <c r="Q103" i="12" s="1"/>
  <c r="J118" i="12"/>
  <c r="P118" i="12" s="1"/>
  <c r="O118" i="12"/>
  <c r="Q118" i="12" s="1"/>
  <c r="O125" i="12"/>
  <c r="Q125" i="12" s="1"/>
  <c r="J125" i="12"/>
  <c r="P125" i="12" s="1"/>
  <c r="J129" i="12"/>
  <c r="P129" i="12" s="1"/>
  <c r="O129" i="12"/>
  <c r="Q129" i="12" s="1"/>
  <c r="J172" i="12"/>
  <c r="P172" i="12" s="1"/>
  <c r="P171" i="12" s="1"/>
  <c r="P170" i="12" s="1"/>
  <c r="O172" i="12"/>
  <c r="J202" i="12"/>
  <c r="P202" i="12" s="1"/>
  <c r="O202" i="12"/>
  <c r="Q202" i="12" s="1"/>
  <c r="J50" i="12"/>
  <c r="P50" i="12" s="1"/>
  <c r="J99" i="12"/>
  <c r="P99" i="12" s="1"/>
  <c r="J113" i="12"/>
  <c r="J205" i="12"/>
  <c r="P205" i="12" s="1"/>
  <c r="J29" i="12"/>
  <c r="P29" i="12" s="1"/>
  <c r="O29" i="12"/>
  <c r="Q29" i="12" s="1"/>
  <c r="J46" i="12"/>
  <c r="P46" i="12" s="1"/>
  <c r="O46" i="12"/>
  <c r="Q46" i="12" s="1"/>
  <c r="J93" i="12"/>
  <c r="P93" i="12" s="1"/>
  <c r="O93" i="12"/>
  <c r="Q93" i="12" s="1"/>
  <c r="J53" i="12"/>
  <c r="P53" i="12" s="1"/>
  <c r="O53" i="12"/>
  <c r="Q53" i="12" s="1"/>
  <c r="J73" i="12"/>
  <c r="P73" i="12" s="1"/>
  <c r="O73" i="12"/>
  <c r="Q73" i="12" s="1"/>
  <c r="J11" i="12"/>
  <c r="P11" i="12" s="1"/>
  <c r="O11" i="12"/>
  <c r="Q11" i="12" s="1"/>
  <c r="J24" i="12"/>
  <c r="P24" i="12" s="1"/>
  <c r="P23" i="12" s="1"/>
  <c r="O24" i="12"/>
  <c r="J65" i="12"/>
  <c r="P65" i="12" s="1"/>
  <c r="O65" i="12"/>
  <c r="Q65" i="12" s="1"/>
  <c r="J86" i="12"/>
  <c r="P86" i="12" s="1"/>
  <c r="O86" i="12"/>
  <c r="Q86" i="12" s="1"/>
  <c r="J106" i="12"/>
  <c r="P106" i="12" s="1"/>
  <c r="O106" i="12"/>
  <c r="Q106" i="12" s="1"/>
  <c r="J124" i="12"/>
  <c r="P124" i="12" s="1"/>
  <c r="O124" i="12"/>
  <c r="Q124" i="12" s="1"/>
  <c r="O128" i="12"/>
  <c r="Q128" i="12" s="1"/>
  <c r="J128" i="12"/>
  <c r="P128" i="12" s="1"/>
  <c r="J171" i="12"/>
  <c r="J195" i="12"/>
  <c r="P195" i="12" s="1"/>
  <c r="O195" i="12"/>
  <c r="Q195" i="12" s="1"/>
  <c r="J201" i="12"/>
  <c r="P201" i="12" s="1"/>
  <c r="O201" i="12"/>
  <c r="Q201" i="12" s="1"/>
  <c r="J10" i="12"/>
  <c r="P10" i="12" s="1"/>
  <c r="O10" i="12"/>
  <c r="J32" i="12"/>
  <c r="P32" i="12" s="1"/>
  <c r="O32" i="12"/>
  <c r="Q32" i="12" s="1"/>
  <c r="J45" i="12"/>
  <c r="P45" i="12" s="1"/>
  <c r="O45" i="12"/>
  <c r="Q45" i="12" s="1"/>
  <c r="J52" i="12"/>
  <c r="P52" i="12" s="1"/>
  <c r="O52" i="12"/>
  <c r="Q52" i="12" s="1"/>
  <c r="O72" i="12"/>
  <c r="Q72" i="12" s="1"/>
  <c r="J72" i="12"/>
  <c r="P72" i="12" s="1"/>
  <c r="J92" i="12"/>
  <c r="P92" i="12" s="1"/>
  <c r="O92" i="12"/>
  <c r="Q92" i="12" s="1"/>
  <c r="J120" i="12"/>
  <c r="P120" i="12" s="1"/>
  <c r="O120" i="12"/>
  <c r="Q120" i="12" s="1"/>
  <c r="J197" i="12"/>
  <c r="P197" i="12" s="1"/>
  <c r="O197" i="12"/>
  <c r="Q197" i="12" s="1"/>
  <c r="J88" i="12"/>
  <c r="P88" i="12" s="1"/>
  <c r="O88" i="12"/>
  <c r="Q88" i="12" s="1"/>
  <c r="J147" i="12"/>
  <c r="P147" i="12" s="1"/>
  <c r="J144" i="12"/>
  <c r="P144" i="12" s="1"/>
  <c r="J138" i="12"/>
  <c r="P138" i="12" s="1"/>
  <c r="J140" i="12"/>
  <c r="P140" i="12" s="1"/>
  <c r="J142" i="12"/>
  <c r="P142" i="12" s="1"/>
  <c r="J143" i="12"/>
  <c r="P143" i="12" s="1"/>
  <c r="J145" i="12"/>
  <c r="P145" i="12" s="1"/>
  <c r="J148" i="12"/>
  <c r="P148" i="12" s="1"/>
  <c r="J150" i="12"/>
  <c r="P150" i="12" s="1"/>
  <c r="J139" i="12"/>
  <c r="P139" i="12" s="1"/>
  <c r="J141" i="12"/>
  <c r="P141" i="12" s="1"/>
  <c r="J149" i="12"/>
  <c r="P149" i="12" s="1"/>
  <c r="J146" i="12"/>
  <c r="P146" i="12" s="1"/>
  <c r="J13" i="12"/>
  <c r="P13" i="12" s="1"/>
  <c r="J114" i="12"/>
  <c r="P114" i="12" s="1"/>
  <c r="P113" i="12" s="1"/>
  <c r="J97" i="12"/>
  <c r="J25" i="12"/>
  <c r="J30" i="12"/>
  <c r="P30" i="12" s="1"/>
  <c r="J102" i="12"/>
  <c r="P102" i="12" s="1"/>
  <c r="J85" i="12"/>
  <c r="P85" i="12" s="1"/>
  <c r="J90" i="12"/>
  <c r="P90" i="12" s="1"/>
  <c r="J208" i="12"/>
  <c r="P208" i="12" s="1"/>
  <c r="P207" i="12" s="1"/>
  <c r="J38" i="12"/>
  <c r="P38" i="12" s="1"/>
  <c r="J43" i="12"/>
  <c r="J77" i="12"/>
  <c r="J132" i="12"/>
  <c r="P132" i="12" s="1"/>
  <c r="J64" i="12"/>
  <c r="P64" i="12" s="1"/>
  <c r="J190" i="12"/>
  <c r="P190" i="12" s="1"/>
  <c r="P189" i="12" s="1"/>
  <c r="J39" i="12"/>
  <c r="P39" i="12" s="1"/>
  <c r="J44" i="12"/>
  <c r="P44" i="12" s="1"/>
  <c r="P43" i="12" s="1"/>
  <c r="J78" i="12"/>
  <c r="P78" i="12" s="1"/>
  <c r="P77" i="12" s="1"/>
  <c r="J131" i="12"/>
  <c r="P131" i="12" s="1"/>
  <c r="J136" i="12"/>
  <c r="P136" i="12" s="1"/>
  <c r="P135" i="12" s="1"/>
  <c r="J121" i="12"/>
  <c r="P121" i="12" s="1"/>
  <c r="J79" i="12"/>
  <c r="J133" i="12"/>
  <c r="J98" i="12"/>
  <c r="P98" i="12" s="1"/>
  <c r="J110" i="12"/>
  <c r="P110" i="12" s="1"/>
  <c r="J122" i="12"/>
  <c r="P122" i="12" s="1"/>
  <c r="J17" i="12"/>
  <c r="J67" i="12"/>
  <c r="P67" i="12" s="1"/>
  <c r="J117" i="12"/>
  <c r="P117" i="12" s="1"/>
  <c r="J42" i="12"/>
  <c r="P42" i="12" s="1"/>
  <c r="P41" i="12" s="1"/>
  <c r="J222" i="12"/>
  <c r="J23" i="12"/>
  <c r="J35" i="12"/>
  <c r="P35" i="12" s="1"/>
  <c r="J37" i="12"/>
  <c r="P37" i="12" s="1"/>
  <c r="J49" i="12"/>
  <c r="P49" i="12" s="1"/>
  <c r="J69" i="12"/>
  <c r="P69" i="12" s="1"/>
  <c r="J83" i="12"/>
  <c r="P83" i="12" s="1"/>
  <c r="J95" i="12"/>
  <c r="J107" i="12"/>
  <c r="P107" i="12" s="1"/>
  <c r="J119" i="12"/>
  <c r="P119" i="12" s="1"/>
  <c r="J137" i="12"/>
  <c r="J206" i="12"/>
  <c r="J220" i="12"/>
  <c r="J28" i="12"/>
  <c r="P28" i="12" s="1"/>
  <c r="J112" i="12"/>
  <c r="J188" i="12"/>
  <c r="J14" i="12"/>
  <c r="P14" i="12" s="1"/>
  <c r="J33" i="12"/>
  <c r="P33" i="12" s="1"/>
  <c r="J81" i="12"/>
  <c r="P81" i="12" s="1"/>
  <c r="J154" i="12"/>
  <c r="P154" i="12" s="1"/>
  <c r="P153" i="12" s="1"/>
  <c r="P152" i="12" s="1"/>
  <c r="J130" i="12"/>
  <c r="J12" i="12"/>
  <c r="P12" i="12" s="1"/>
  <c r="Q116" i="12" l="1"/>
  <c r="O115" i="12"/>
  <c r="Q115" i="12" s="1"/>
  <c r="P115" i="12"/>
  <c r="Q135" i="12"/>
  <c r="O134" i="12"/>
  <c r="O43" i="12"/>
  <c r="Q43" i="12" s="1"/>
  <c r="P112" i="12"/>
  <c r="O23" i="12"/>
  <c r="Q24" i="12"/>
  <c r="Q26" i="12"/>
  <c r="O25" i="12"/>
  <c r="Q25" i="12" s="1"/>
  <c r="P25" i="12"/>
  <c r="P22" i="12" s="1"/>
  <c r="P191" i="12"/>
  <c r="O112" i="12"/>
  <c r="Q112" i="12" s="1"/>
  <c r="Q113" i="12"/>
  <c r="P79" i="12"/>
  <c r="P97" i="12"/>
  <c r="P137" i="12"/>
  <c r="P134" i="12" s="1"/>
  <c r="P133" i="12" s="1"/>
  <c r="Q153" i="12"/>
  <c r="O152" i="12"/>
  <c r="Q152" i="12" s="1"/>
  <c r="P206" i="12"/>
  <c r="O95" i="12"/>
  <c r="Q96" i="12"/>
  <c r="P188" i="12"/>
  <c r="O61" i="12"/>
  <c r="Q61" i="12" s="1"/>
  <c r="Q62" i="12"/>
  <c r="P61" i="12"/>
  <c r="P58" i="12" s="1"/>
  <c r="P94" i="12"/>
  <c r="Q77" i="12"/>
  <c r="O97" i="12"/>
  <c r="Q97" i="12" s="1"/>
  <c r="Q192" i="12"/>
  <c r="O191" i="12"/>
  <c r="P130" i="12"/>
  <c r="O9" i="12"/>
  <c r="Q10" i="12"/>
  <c r="O59" i="12"/>
  <c r="Q60" i="12"/>
  <c r="P40" i="12"/>
  <c r="P76" i="12"/>
  <c r="P9" i="12"/>
  <c r="O171" i="12"/>
  <c r="Q172" i="12"/>
  <c r="Q80" i="12"/>
  <c r="O79" i="12"/>
  <c r="Q79" i="12" s="1"/>
  <c r="Q41" i="12"/>
  <c r="M226" i="12"/>
  <c r="Q134" i="12"/>
  <c r="Q206" i="12"/>
  <c r="P6" i="12" l="1"/>
  <c r="P225" i="12" s="1"/>
  <c r="Q191" i="12"/>
  <c r="O188" i="12"/>
  <c r="Q188" i="12" s="1"/>
  <c r="Q59" i="12"/>
  <c r="O58" i="12"/>
  <c r="Q58" i="12" s="1"/>
  <c r="O170" i="12"/>
  <c r="Q170" i="12" s="1"/>
  <c r="Q171" i="12"/>
  <c r="O94" i="12"/>
  <c r="Q94" i="12" s="1"/>
  <c r="Q95" i="12"/>
  <c r="O76" i="12"/>
  <c r="Q76" i="12" s="1"/>
  <c r="Q23" i="12"/>
  <c r="O22" i="12"/>
  <c r="Q22" i="12" s="1"/>
  <c r="O40" i="12"/>
  <c r="Q40" i="12" s="1"/>
  <c r="Q9" i="12"/>
  <c r="N226" i="12"/>
  <c r="P226" i="12"/>
  <c r="O6" i="12" l="1"/>
  <c r="O133" i="12"/>
  <c r="Q133" i="12" s="1"/>
  <c r="O225" i="12" l="1"/>
  <c r="O226" i="12" s="1"/>
</calcChain>
</file>

<file path=xl/sharedStrings.xml><?xml version="1.0" encoding="utf-8"?>
<sst xmlns="http://schemas.openxmlformats.org/spreadsheetml/2006/main" count="1101" uniqueCount="377">
  <si>
    <t>Bancos</t>
  </si>
  <si>
    <t>Encargos Sociais</t>
  </si>
  <si>
    <t>Não Desonerado: 
Horista: 111,51%
Mensalista: 69,89%</t>
  </si>
  <si>
    <t>Item</t>
  </si>
  <si>
    <t>Código</t>
  </si>
  <si>
    <t>Banco</t>
  </si>
  <si>
    <t>Descrição</t>
  </si>
  <si>
    <t>Und</t>
  </si>
  <si>
    <t xml:space="preserve"> 01 </t>
  </si>
  <si>
    <t>Pavimentação das Ruas Rosa Elze</t>
  </si>
  <si>
    <t xml:space="preserve"> 01.01 </t>
  </si>
  <si>
    <t>ADMINISTRAÇÃO LOCAL</t>
  </si>
  <si>
    <t xml:space="preserve"> 01.01.001 </t>
  </si>
  <si>
    <t>EQUIPE DIRIGENTE</t>
  </si>
  <si>
    <t>UN</t>
  </si>
  <si>
    <t xml:space="preserve"> 01.02 </t>
  </si>
  <si>
    <t>INSTALAÇÕES DE CANTEIRO</t>
  </si>
  <si>
    <t xml:space="preserve"> 74209/001 </t>
  </si>
  <si>
    <t>SINAPI</t>
  </si>
  <si>
    <t>PLACA DE OBRA EM CHAPA DE ACO GALVANIZADO</t>
  </si>
  <si>
    <t>m²</t>
  </si>
  <si>
    <t xml:space="preserve"> 5088 </t>
  </si>
  <si>
    <t>ORSE</t>
  </si>
  <si>
    <t>Barracão para Obras de Médio Porte Reaproveitamento 2 vezes</t>
  </si>
  <si>
    <t xml:space="preserve"> 41598 </t>
  </si>
  <si>
    <t>ENTRADA PROVISORIA DE ENERGIA ELETRICA AEREA TRIFASICA 40A EM POSTE MADEIRA</t>
  </si>
  <si>
    <t xml:space="preserve"> 6096 </t>
  </si>
  <si>
    <t>Ligação Predial de Água em Mureta de Concreto, Provisória ou Definitiva, com Fornecimento de Material, inclusive Mureta e Hidrômetro, Rede DN 50mm</t>
  </si>
  <si>
    <t xml:space="preserve"> 74220/001 </t>
  </si>
  <si>
    <t>TAPUME DE CHAPA DE MADEIRA COMPENSADA, E= 6MM, COM PINTURA A CAL E REAPROVEITAMENTO DE 2X</t>
  </si>
  <si>
    <t xml:space="preserve"> 01.03 </t>
  </si>
  <si>
    <t>MOBILIZAÇÃO E DESMOBILIZAÇÃO</t>
  </si>
  <si>
    <t xml:space="preserve"> 01.03.1 </t>
  </si>
  <si>
    <t xml:space="preserve"> 10434 </t>
  </si>
  <si>
    <t>Caminhão Carroceria de madeira 9 t - fonte:DNIT</t>
  </si>
  <si>
    <t>h</t>
  </si>
  <si>
    <t xml:space="preserve"> 01.04 </t>
  </si>
  <si>
    <t>FRETE DOS MATERIAIS</t>
  </si>
  <si>
    <t xml:space="preserve"> 01.04.001 </t>
  </si>
  <si>
    <t>FRETE MATERIAIS ARENOSOS</t>
  </si>
  <si>
    <t xml:space="preserve"> 93596 </t>
  </si>
  <si>
    <t>TRANSPORTE COM CAMINHÃO BASCULANTE DE 10 M³, EM VIA URBANA PAVIMENTADA, ADICIONAL PARA DMT EXCEDENTE A 30 KM (UNIDADE: TXKM). AF_07/2020</t>
  </si>
  <si>
    <t>TXKM</t>
  </si>
  <si>
    <t>FRETE MATERIAIS BRITADO</t>
  </si>
  <si>
    <t xml:space="preserve"> 01.05 </t>
  </si>
  <si>
    <t>PAVIMENTAÇÃO EM PARELELEPÍPEDO RUA ANTÔNIO DÓRIA ROSA EL ZE</t>
  </si>
  <si>
    <t xml:space="preserve"> 01.05.001 </t>
  </si>
  <si>
    <t>SERVIÇOS PRELIMINARES</t>
  </si>
  <si>
    <t xml:space="preserve"> 01.05.001.001 </t>
  </si>
  <si>
    <t xml:space="preserve"> 9346 </t>
  </si>
  <si>
    <t>Levantamento topográfico planimétrico cadastral</t>
  </si>
  <si>
    <t xml:space="preserve"> 01.05.002 </t>
  </si>
  <si>
    <t>PAVIMENTAÇÃO</t>
  </si>
  <si>
    <t xml:space="preserve"> 01.05.002.001 </t>
  </si>
  <si>
    <t xml:space="preserve"> 2605 </t>
  </si>
  <si>
    <t>Locação de serviços de pavimentação</t>
  </si>
  <si>
    <t xml:space="preserve"> 01.05.002.002 </t>
  </si>
  <si>
    <t xml:space="preserve"> 2512 </t>
  </si>
  <si>
    <t>Escavação com trator de esteiras com lâmina, em material de 1ª categoria</t>
  </si>
  <si>
    <t>m³</t>
  </si>
  <si>
    <t xml:space="preserve"> 01.05.002.003 </t>
  </si>
  <si>
    <t xml:space="preserve"> 4986 </t>
  </si>
  <si>
    <t>Carga mecânica de material de 1ª categoria</t>
  </si>
  <si>
    <t xml:space="preserve"> 01.05.002.004 </t>
  </si>
  <si>
    <t xml:space="preserve"> 5072 </t>
  </si>
  <si>
    <t>Transporte local com caminhão basculante de 10m³, em rodovia pavimentada (construção) densidade=1,5t/m³</t>
  </si>
  <si>
    <t>tkm</t>
  </si>
  <si>
    <t xml:space="preserve"> 01.05.002.005 </t>
  </si>
  <si>
    <t xml:space="preserve"> 100576 </t>
  </si>
  <si>
    <t>REGULARIZAÇÃO E COMPACTAÇÃO DE SUBLEITO DE SOLO  PREDOMINANTEMENTE ARGILOSO. AF_11/2019</t>
  </si>
  <si>
    <t xml:space="preserve"> 01.05.002.006 </t>
  </si>
  <si>
    <t xml:space="preserve"> 9176 </t>
  </si>
  <si>
    <t>Sub-base estabilizada granulometricamente sem mistura (sem transporte) e sem fornecimento de material - Rev 01</t>
  </si>
  <si>
    <t xml:space="preserve"> 01.05.002.007 </t>
  </si>
  <si>
    <t xml:space="preserve"> 11710 </t>
  </si>
  <si>
    <t>Material para sub-base com cbr&gt;20, inclusive aquisição, escavação e carga na jazida (medido pelo corte), exclusive limpeza da área e transporte</t>
  </si>
  <si>
    <t xml:space="preserve"> 01.05.002.008 </t>
  </si>
  <si>
    <t xml:space="preserve"> 01.05.002.009 </t>
  </si>
  <si>
    <t xml:space="preserve"> 01.05.002.010 </t>
  </si>
  <si>
    <t xml:space="preserve"> 2522 </t>
  </si>
  <si>
    <t>Compactação de aterros, com rolo vibratório pé de carneiro, a 100% do proctor normal</t>
  </si>
  <si>
    <t xml:space="preserve"> 01.05.002.011 </t>
  </si>
  <si>
    <t xml:space="preserve"> 9104 </t>
  </si>
  <si>
    <t>Pavimentação em paralelepípedo granítico sobre colchão de areia, rejuntado com argamassa de cimento e areia traço 1:3, inclusive frete do paralelepípedo granítico</t>
  </si>
  <si>
    <t xml:space="preserve"> 01.05.002.012 </t>
  </si>
  <si>
    <t xml:space="preserve"> 4555 </t>
  </si>
  <si>
    <t>Meio-fio pré moldado de concreto simples (0,12 x 0,30 x 1,00m), rejuntado com argamassa de cimento e areia no traço 1:3</t>
  </si>
  <si>
    <t>m</t>
  </si>
  <si>
    <t xml:space="preserve"> 01.05.002.013 </t>
  </si>
  <si>
    <t xml:space="preserve"> 4960 </t>
  </si>
  <si>
    <t>Meio-fio granítico, rejuntado com argamassa de cimento e areia no traço 1:3</t>
  </si>
  <si>
    <t xml:space="preserve"> 01.05.002.014 </t>
  </si>
  <si>
    <t xml:space="preserve"> 12467 </t>
  </si>
  <si>
    <t>Pintura de meio fio (caiação)</t>
  </si>
  <si>
    <t xml:space="preserve"> 01.06 </t>
  </si>
  <si>
    <t>PAVIMENTAÇÃO EM PARELELEPÍPEDO TV. WILTON MELO ROSA ELZE</t>
  </si>
  <si>
    <t xml:space="preserve"> 01.06.001 </t>
  </si>
  <si>
    <t xml:space="preserve"> 01.06.001.001 </t>
  </si>
  <si>
    <t xml:space="preserve"> 01.06.002 </t>
  </si>
  <si>
    <t xml:space="preserve"> 01.06.002.001 </t>
  </si>
  <si>
    <t xml:space="preserve"> 01.06.002.002 </t>
  </si>
  <si>
    <t xml:space="preserve"> 01.06.002.003 </t>
  </si>
  <si>
    <t xml:space="preserve"> 01.06.002.004 </t>
  </si>
  <si>
    <t xml:space="preserve"> 01.06.002.005 </t>
  </si>
  <si>
    <t xml:space="preserve"> 01.06.002.006 </t>
  </si>
  <si>
    <t xml:space="preserve"> 01.06.002.007 </t>
  </si>
  <si>
    <t xml:space="preserve"> 01.06.002.008 </t>
  </si>
  <si>
    <t xml:space="preserve"> 01.06.002.009 </t>
  </si>
  <si>
    <t xml:space="preserve"> 01.06.002.010 </t>
  </si>
  <si>
    <t xml:space="preserve"> 01.06.002.011 </t>
  </si>
  <si>
    <t xml:space="preserve"> 01.06.002.012 </t>
  </si>
  <si>
    <t xml:space="preserve"> 01.06.002.013 </t>
  </si>
  <si>
    <t xml:space="preserve"> 01.06.002.014 </t>
  </si>
  <si>
    <t xml:space="preserve"> 01.07 </t>
  </si>
  <si>
    <t>PAVIMENTAÇÃO EM PARELELEPÍPEDO TV. SAULO SILVA ROSA ELZE</t>
  </si>
  <si>
    <t xml:space="preserve"> 01.07.001 </t>
  </si>
  <si>
    <t xml:space="preserve"> 01.07.001.001 </t>
  </si>
  <si>
    <t xml:space="preserve"> 01.07.002 </t>
  </si>
  <si>
    <t xml:space="preserve"> 01.07.002.001 </t>
  </si>
  <si>
    <t xml:space="preserve"> 01.07.002.002 </t>
  </si>
  <si>
    <t xml:space="preserve"> 01.07.002.003 </t>
  </si>
  <si>
    <t xml:space="preserve"> 01.07.002.004 </t>
  </si>
  <si>
    <t xml:space="preserve"> 01.07.002.005 </t>
  </si>
  <si>
    <t xml:space="preserve"> 01.07.002.006 </t>
  </si>
  <si>
    <t xml:space="preserve"> 01.07.002.007 </t>
  </si>
  <si>
    <t xml:space="preserve"> 01.07.002.008 </t>
  </si>
  <si>
    <t xml:space="preserve"> 01.07.002.009 </t>
  </si>
  <si>
    <t xml:space="preserve"> 01.07.002.010 </t>
  </si>
  <si>
    <t xml:space="preserve"> 01.07.002.011 </t>
  </si>
  <si>
    <t xml:space="preserve"> 01.07.002.012 </t>
  </si>
  <si>
    <t xml:space="preserve"> 01.07.002.013 </t>
  </si>
  <si>
    <t xml:space="preserve"> 01.07.002.014 </t>
  </si>
  <si>
    <t xml:space="preserve"> 01.08 </t>
  </si>
  <si>
    <t>PAVIMENTAÇÃO EM PARELELEPÍPEDO RUA HORÁCIO S. LIMA ROSA ELZE</t>
  </si>
  <si>
    <t xml:space="preserve"> 01.08.001 </t>
  </si>
  <si>
    <t xml:space="preserve"> 01.08.001.001 </t>
  </si>
  <si>
    <t xml:space="preserve"> 01.08.002 </t>
  </si>
  <si>
    <t xml:space="preserve"> 01.08.002.001 </t>
  </si>
  <si>
    <t xml:space="preserve"> 01.08.002.002 </t>
  </si>
  <si>
    <t xml:space="preserve"> 01.08.002.003 </t>
  </si>
  <si>
    <t xml:space="preserve"> 01.08.002.004 </t>
  </si>
  <si>
    <t xml:space="preserve"> 01.08.002.005 </t>
  </si>
  <si>
    <t xml:space="preserve"> 01.08.002.006 </t>
  </si>
  <si>
    <t xml:space="preserve"> 01.08.002.007 </t>
  </si>
  <si>
    <t xml:space="preserve"> 01.08.002.008 </t>
  </si>
  <si>
    <t xml:space="preserve"> 01.08.002.009 </t>
  </si>
  <si>
    <t xml:space="preserve"> 01.08.002.010 </t>
  </si>
  <si>
    <t xml:space="preserve"> 01.08.002.011 </t>
  </si>
  <si>
    <t xml:space="preserve"> 01.08.002.012 </t>
  </si>
  <si>
    <t xml:space="preserve"> 01.08.002.013 </t>
  </si>
  <si>
    <t xml:space="preserve"> 01.08.002.014 </t>
  </si>
  <si>
    <t xml:space="preserve"> 01.09 </t>
  </si>
  <si>
    <t>PAVIMENTAÇÃO EM PARELELEPÍPEDO TRECHO AVENIDA CHESF ROSA ELZE</t>
  </si>
  <si>
    <t xml:space="preserve"> 01.09.001 </t>
  </si>
  <si>
    <t xml:space="preserve"> 01.09.001.001 </t>
  </si>
  <si>
    <t xml:space="preserve"> 01.09.002 </t>
  </si>
  <si>
    <t xml:space="preserve"> 01.09.002.001 </t>
  </si>
  <si>
    <t xml:space="preserve"> 01.09.002.002 </t>
  </si>
  <si>
    <t xml:space="preserve"> 01.09.002.003 </t>
  </si>
  <si>
    <t xml:space="preserve"> 01.09.002.004 </t>
  </si>
  <si>
    <t xml:space="preserve"> 01.09.002.005 </t>
  </si>
  <si>
    <t xml:space="preserve"> 01.09.002.006 </t>
  </si>
  <si>
    <t xml:space="preserve"> 01.09.002.007 </t>
  </si>
  <si>
    <t xml:space="preserve"> 01.09.002.008 </t>
  </si>
  <si>
    <t xml:space="preserve"> 01.09.002.009 </t>
  </si>
  <si>
    <t xml:space="preserve"> 01.09.002.010 </t>
  </si>
  <si>
    <t xml:space="preserve"> 01.09.002.011 </t>
  </si>
  <si>
    <t xml:space="preserve"> 01.09.002.012 </t>
  </si>
  <si>
    <t xml:space="preserve"> 01.09.002.013 </t>
  </si>
  <si>
    <t xml:space="preserve"> 01.09.002.014 </t>
  </si>
  <si>
    <t xml:space="preserve"> 01.10 </t>
  </si>
  <si>
    <t>PAVIMENTAÇÃO EM PARELELEPÍPEDO TRAVESSA Y ROSA ELZE</t>
  </si>
  <si>
    <t xml:space="preserve"> 01.10.001 </t>
  </si>
  <si>
    <t xml:space="preserve"> 01.10.001.001 </t>
  </si>
  <si>
    <t xml:space="preserve"> 01.10.002 </t>
  </si>
  <si>
    <t xml:space="preserve"> 01.10.002.001 </t>
  </si>
  <si>
    <t xml:space="preserve"> 01.10.002.002 </t>
  </si>
  <si>
    <t xml:space="preserve"> 01.10.002.003 </t>
  </si>
  <si>
    <t xml:space="preserve"> 01.10.002.004 </t>
  </si>
  <si>
    <t xml:space="preserve"> 01.10.002.005 </t>
  </si>
  <si>
    <t xml:space="preserve"> 01.10.002.006 </t>
  </si>
  <si>
    <t xml:space="preserve"> 01.10.002.007 </t>
  </si>
  <si>
    <t xml:space="preserve"> 01.10.002.008 </t>
  </si>
  <si>
    <t xml:space="preserve"> 01.10.002.009 </t>
  </si>
  <si>
    <t xml:space="preserve"> 01.10.002.010 </t>
  </si>
  <si>
    <t xml:space="preserve"> 01.10.002.011 </t>
  </si>
  <si>
    <t xml:space="preserve"> 01.10.002.012 </t>
  </si>
  <si>
    <t xml:space="preserve"> 01.10.002.013 </t>
  </si>
  <si>
    <t xml:space="preserve"> 01.10.002.014 </t>
  </si>
  <si>
    <t xml:space="preserve"> 01.11 </t>
  </si>
  <si>
    <t>DIVERSOS</t>
  </si>
  <si>
    <t xml:space="preserve"> 01.11.1 </t>
  </si>
  <si>
    <t>Marco Inaugural 2,80x1,20m - Padrão PMSC</t>
  </si>
  <si>
    <t>un</t>
  </si>
  <si>
    <t xml:space="preserve"> 01.11.002 </t>
  </si>
  <si>
    <t xml:space="preserve"> 6191 </t>
  </si>
  <si>
    <t>Limpeza de ruas (varrição e remoção de entulhos)</t>
  </si>
  <si>
    <t xml:space="preserve"> 02 </t>
  </si>
  <si>
    <t>Pavimentação das Ruas Marcelo Déda</t>
  </si>
  <si>
    <t xml:space="preserve"> 02.01 </t>
  </si>
  <si>
    <t>PAVIMENTAÇÃO EM PARELELEPÍPEDO RUA "1"</t>
  </si>
  <si>
    <t xml:space="preserve"> 02.01.001 </t>
  </si>
  <si>
    <t xml:space="preserve"> 02.01.001.001 </t>
  </si>
  <si>
    <t xml:space="preserve"> 02.01.002 </t>
  </si>
  <si>
    <t xml:space="preserve"> 02.01.002.001 </t>
  </si>
  <si>
    <t xml:space="preserve"> 02.01.002.002 </t>
  </si>
  <si>
    <t xml:space="preserve"> 02.01.002.003 </t>
  </si>
  <si>
    <t xml:space="preserve"> 02.01.002.004 </t>
  </si>
  <si>
    <t xml:space="preserve"> 02.01.002.005 </t>
  </si>
  <si>
    <t xml:space="preserve"> 02.01.002.006 </t>
  </si>
  <si>
    <t xml:space="preserve"> 02.01.002.007 </t>
  </si>
  <si>
    <t xml:space="preserve"> 02.01.002.008 </t>
  </si>
  <si>
    <t xml:space="preserve"> 02.01.002.009 </t>
  </si>
  <si>
    <t xml:space="preserve"> 02.01.002.010 </t>
  </si>
  <si>
    <t xml:space="preserve"> 02.01.002.011 </t>
  </si>
  <si>
    <t xml:space="preserve"> 02.01.002.012 </t>
  </si>
  <si>
    <t xml:space="preserve"> 02.01.002.013 </t>
  </si>
  <si>
    <t xml:space="preserve"> 02.01.002.014 </t>
  </si>
  <si>
    <t xml:space="preserve"> 02.02 </t>
  </si>
  <si>
    <t>PAVIMENTAÇÃO EM PARELELEPÍPEDO RUA "2"</t>
  </si>
  <si>
    <t xml:space="preserve"> 02.02.001 </t>
  </si>
  <si>
    <t xml:space="preserve"> 02.02.001.001 </t>
  </si>
  <si>
    <t xml:space="preserve"> 02.02.002 </t>
  </si>
  <si>
    <t xml:space="preserve"> 02.02.002.001 </t>
  </si>
  <si>
    <t xml:space="preserve"> 02.02.002.002 </t>
  </si>
  <si>
    <t xml:space="preserve"> 02.02.002.003 </t>
  </si>
  <si>
    <t xml:space="preserve"> 02.02.002.004 </t>
  </si>
  <si>
    <t xml:space="preserve"> 02.02.002.005 </t>
  </si>
  <si>
    <t xml:space="preserve"> 02.02.002.006 </t>
  </si>
  <si>
    <t xml:space="preserve"> 02.02.002.007 </t>
  </si>
  <si>
    <t xml:space="preserve"> 02.02.002.008 </t>
  </si>
  <si>
    <t xml:space="preserve"> 02.02.002.009 </t>
  </si>
  <si>
    <t xml:space="preserve"> 02.02.002.010 </t>
  </si>
  <si>
    <t xml:space="preserve"> 02.02.002.011 </t>
  </si>
  <si>
    <t xml:space="preserve"> 02.02.002.012 </t>
  </si>
  <si>
    <t xml:space="preserve"> 02.02.002.013 </t>
  </si>
  <si>
    <t xml:space="preserve"> 02.02.002.014 </t>
  </si>
  <si>
    <t xml:space="preserve"> 02.03 </t>
  </si>
  <si>
    <t>PAVIMENTAÇÃO EM PARELELEPÍPEDO RUA "5"</t>
  </si>
  <si>
    <t xml:space="preserve"> 02.03.001 </t>
  </si>
  <si>
    <t xml:space="preserve"> 02.03.001.001 </t>
  </si>
  <si>
    <t xml:space="preserve"> 02.03.002 </t>
  </si>
  <si>
    <t xml:space="preserve"> 02.03.002.001 </t>
  </si>
  <si>
    <t xml:space="preserve"> 02.03.002.002 </t>
  </si>
  <si>
    <t xml:space="preserve"> 02.03.002.003 </t>
  </si>
  <si>
    <t xml:space="preserve"> 02.03.002.004 </t>
  </si>
  <si>
    <t xml:space="preserve"> 02.03.002.005 </t>
  </si>
  <si>
    <t xml:space="preserve"> 02.03.002.006 </t>
  </si>
  <si>
    <t xml:space="preserve"> 02.03.002.007 </t>
  </si>
  <si>
    <t xml:space="preserve"> 02.03.002.008 </t>
  </si>
  <si>
    <t xml:space="preserve"> 02.03.002.009 </t>
  </si>
  <si>
    <t xml:space="preserve"> 02.03.002.010 </t>
  </si>
  <si>
    <t xml:space="preserve"> 02.03.002.011 </t>
  </si>
  <si>
    <t xml:space="preserve"> 02.03.002.012 </t>
  </si>
  <si>
    <t xml:space="preserve"> 02.03.002.013 </t>
  </si>
  <si>
    <t xml:space="preserve"> 02.03.002.014 </t>
  </si>
  <si>
    <t xml:space="preserve"> 02.04 </t>
  </si>
  <si>
    <t>PAVIMENTAÇÃO EM PARELELEPÍPEDO RUA "6"</t>
  </si>
  <si>
    <t xml:space="preserve"> 02.04.001 </t>
  </si>
  <si>
    <t xml:space="preserve"> 02.04.001.001 </t>
  </si>
  <si>
    <t xml:space="preserve"> 02.04.002 </t>
  </si>
  <si>
    <t xml:space="preserve"> 02.04.002.001 </t>
  </si>
  <si>
    <t xml:space="preserve"> 02.04.002.002 </t>
  </si>
  <si>
    <t xml:space="preserve"> 02.04.002.003 </t>
  </si>
  <si>
    <t xml:space="preserve"> 02.04.002.004 </t>
  </si>
  <si>
    <t xml:space="preserve"> 02.04.002.005 </t>
  </si>
  <si>
    <t xml:space="preserve"> 02.04.002.006 </t>
  </si>
  <si>
    <t xml:space="preserve"> 02.04.002.007 </t>
  </si>
  <si>
    <t xml:space="preserve"> 02.04.002.008 </t>
  </si>
  <si>
    <t xml:space="preserve"> 02.04.002.009 </t>
  </si>
  <si>
    <t xml:space="preserve"> 02.04.002.010 </t>
  </si>
  <si>
    <t xml:space="preserve"> 02.04.002.011 </t>
  </si>
  <si>
    <t xml:space="preserve"> 02.04.002.012 </t>
  </si>
  <si>
    <t xml:space="preserve"> 02.04.002.013 </t>
  </si>
  <si>
    <t xml:space="preserve"> 02.04.002.014 </t>
  </si>
  <si>
    <t xml:space="preserve"> 02.05 </t>
  </si>
  <si>
    <t>DRENAGEM</t>
  </si>
  <si>
    <t xml:space="preserve"> 02.05.001 </t>
  </si>
  <si>
    <t xml:space="preserve"> 02.05.001.001 </t>
  </si>
  <si>
    <t xml:space="preserve"> 7301 </t>
  </si>
  <si>
    <t>Escoramento de valas tipo Contínuo Simples</t>
  </si>
  <si>
    <t xml:space="preserve"> 02.05.001.002 </t>
  </si>
  <si>
    <t xml:space="preserve"> 2497 </t>
  </si>
  <si>
    <t>Escavação manual de vala ou cava em material de 1ª categoria, profundidade até 1,50m</t>
  </si>
  <si>
    <t xml:space="preserve"> 02.05.001.003 </t>
  </si>
  <si>
    <t xml:space="preserve"> 3212 </t>
  </si>
  <si>
    <t>Colchão de areia</t>
  </si>
  <si>
    <t xml:space="preserve"> 02.05.002 </t>
  </si>
  <si>
    <t>DISPOSITIVOS - TIPO 01</t>
  </si>
  <si>
    <t xml:space="preserve"> 02.05.002.001 </t>
  </si>
  <si>
    <t xml:space="preserve"> 2669 </t>
  </si>
  <si>
    <t>Fornecimento e assentamento de tubo de concreto simples CS d=0,30 m</t>
  </si>
  <si>
    <t xml:space="preserve"> 02.05.002.002 </t>
  </si>
  <si>
    <t xml:space="preserve"> 2670 </t>
  </si>
  <si>
    <t>Fornecimento e assentamento de tubo de concreto armado ca1 d=0,40 m</t>
  </si>
  <si>
    <t xml:space="preserve"> 02.05.002.003 </t>
  </si>
  <si>
    <t>Fornecimento e assentamento de tubo de concreto armado ca2 d=0,60 m</t>
  </si>
  <si>
    <t xml:space="preserve"> 02.05.002.004 </t>
  </si>
  <si>
    <t xml:space="preserve"> 2677 </t>
  </si>
  <si>
    <t>Fornecimento e assentamento de tubo de concreto armado ca2 d=0,80 m</t>
  </si>
  <si>
    <t xml:space="preserve"> 02.05.002.005 </t>
  </si>
  <si>
    <t xml:space="preserve"> 2817 </t>
  </si>
  <si>
    <t>Boca de lobo simples, em alvenaria de tijolos maciços esp . = 0,18m,  altura até 1,00m - R1</t>
  </si>
  <si>
    <t xml:space="preserve"> 02.05.003 </t>
  </si>
  <si>
    <t>DISPOSITIVOS  - TIPO 02</t>
  </si>
  <si>
    <t xml:space="preserve"> 02.05.003.001 </t>
  </si>
  <si>
    <t xml:space="preserve"> 2707 </t>
  </si>
  <si>
    <t>Poço de visita em alvenaria tij. maciços esp. = 0,20m, dim. int. = 1.40 x 1.40 x 1.00m, laje sup.c.a. esp. = 0,15m, inclusive tampão td-600 - R1</t>
  </si>
  <si>
    <t xml:space="preserve"> 02.05.003.002 </t>
  </si>
  <si>
    <t xml:space="preserve"> 95 </t>
  </si>
  <si>
    <t>Concreto simples fabricado na obra, fck=13,5 mpa, lançado e adensado</t>
  </si>
  <si>
    <t xml:space="preserve"> 02.05.004 </t>
  </si>
  <si>
    <t>DISPOSITIVO - TIPO 03</t>
  </si>
  <si>
    <t xml:space="preserve"> 02.05.004.001 </t>
  </si>
  <si>
    <t xml:space="preserve"> 3613 </t>
  </si>
  <si>
    <t>Ponta de ala em concreto ciclópico, para tubos de concreto (simples) d=0.80 m</t>
  </si>
  <si>
    <t xml:space="preserve"> 02.06 </t>
  </si>
  <si>
    <t xml:space="preserve"> 02.06.1 </t>
  </si>
  <si>
    <t xml:space="preserve"> 02.06.2 </t>
  </si>
  <si>
    <t>Planilha Orçamentária</t>
  </si>
  <si>
    <t xml:space="preserve">SINAPI 
ORSE </t>
  </si>
  <si>
    <t>pmsc</t>
  </si>
  <si>
    <t>Objeto</t>
  </si>
  <si>
    <t>QTDE TOTAL</t>
  </si>
  <si>
    <t>QTDE ACUM ANT</t>
  </si>
  <si>
    <t>QTDE PERIODO</t>
  </si>
  <si>
    <t>QTDE  ACUM TOTAL</t>
  </si>
  <si>
    <t>QTDE A MEDIR</t>
  </si>
  <si>
    <t>VALOR TOTAL</t>
  </si>
  <si>
    <t>PÇO UNIT</t>
  </si>
  <si>
    <t>VALOR ACUM ANT</t>
  </si>
  <si>
    <t>VALOR PERIODO</t>
  </si>
  <si>
    <t>VALOR  ACUM TOTAL</t>
  </si>
  <si>
    <t>VALOR A MEDIR</t>
  </si>
  <si>
    <t>QUANTIDADES</t>
  </si>
  <si>
    <t>VALORES</t>
  </si>
  <si>
    <t>PERÍODO:  16/12/2023 - 14/04/2024</t>
  </si>
  <si>
    <t>DATA MEDIÇÃO: 14/04/2024</t>
  </si>
  <si>
    <t>Nº MEDIÇÃO: BM 8</t>
  </si>
  <si>
    <t>Medido %</t>
  </si>
  <si>
    <t>_____________________________________________________________________________________
ASS. RESPONSAVEL PELA EMPRESA</t>
  </si>
  <si>
    <t xml:space="preserve">_____________________________________________________________________________
APROVAÇÃO FISCALIZAÇÃO  </t>
  </si>
  <si>
    <t xml:space="preserve">Pavimentação da Rua Antônio Dória, da Travessa Wilton Melo, da Travessa Saulo Silva, da Travessa Horácio Souza Lima, trecho da Avenida Chesf, do bairro Rosa Elze; além da pavimentação da Ruas 1, 2, 5 e 6, do loteamento Santo Inácio, localizado no bairro Marcelo Déda, no Município de São Cristóvão/SE.                                                                                                                            
TP Nº.: 015/2022.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</si>
  <si>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01.02.005 </t>
  </si>
  <si>
    <t xml:space="preserve">01.02.004 </t>
  </si>
  <si>
    <t xml:space="preserve">01.02.003 </t>
  </si>
  <si>
    <t xml:space="preserve">01.02.002 </t>
  </si>
  <si>
    <t xml:space="preserve">01.02.001 </t>
  </si>
  <si>
    <t xml:space="preserve">01.04.001.001 </t>
  </si>
  <si>
    <t xml:space="preserve">01.04.002.001 </t>
  </si>
  <si>
    <t xml:space="preserve">01.04.002 </t>
  </si>
  <si>
    <t>Porcentagens:</t>
  </si>
  <si>
    <t>Objeto:</t>
  </si>
  <si>
    <t>1º BOLETIM DE MEDIÇÃO DO ADITIVO DE VALOR 02</t>
  </si>
  <si>
    <t xml:space="preserve">Pavimentação da Rua Antônio Dória, da Travessa Wilton Melo, da Travessa Saulo Silva, da Travessa Horácio Souza Lima, trecho da Avenida Chesf, do bairro Rosa Elze; além da pavimentação da Ruas 1, 2, 5 e 6, do loteamento Santo Inácio, localizado no bairro Marcelo Déda, no Município de São Cristóvão/SE.                                                                                                                                                                                  </t>
  </si>
  <si>
    <t>Contrato:</t>
  </si>
  <si>
    <t>102/2022</t>
  </si>
  <si>
    <t>Data</t>
  </si>
  <si>
    <t>Período</t>
  </si>
  <si>
    <t>12/06/2024 a 12/07/2024</t>
  </si>
  <si>
    <t xml:space="preserve">TP Nº.: 015/2022.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</si>
  <si>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DATA DA ORDEM DE SERVIÇO: </t>
  </si>
  <si>
    <t>Quantidades</t>
  </si>
  <si>
    <t>Valores</t>
  </si>
  <si>
    <t>Percentuais</t>
  </si>
  <si>
    <t>ADITIVO</t>
  </si>
  <si>
    <t>ACUMULADO ANTERIOR</t>
  </si>
  <si>
    <t>EXECUTADO NO PERÍODO</t>
  </si>
  <si>
    <t>ACUMULADO ATÉ O PERÍODO</t>
  </si>
  <si>
    <t>SALDO À MEDIR</t>
  </si>
  <si>
    <t>Preço Unit. R$</t>
  </si>
  <si>
    <t>% EXECUTADO</t>
  </si>
  <si>
    <t>TOTAL</t>
  </si>
  <si>
    <t>PERCENTUAIS</t>
  </si>
  <si>
    <t>_____________________________________________________________
PEDRA AZUL CONSTRUÇÃO E PAVIMENTAÇÃO EIRELI
ENGº. CIVIL</t>
  </si>
  <si>
    <t xml:space="preserve">ATESTAMOS QUE OS SERVIÇOS CONSTANTES NESTE BM FORAM RECEBIDOS POR NÓS EM PERFEITA ORDEM.
DATA: </t>
  </si>
  <si>
    <t xml:space="preserve">APROVADO PARA PAGAMENTO
DATA: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</si>
</sst>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  <numFmt numFmtId="166" formatCode="&quot;R$&quot;\ #,##0.00"/>
  </numFmts>
  <fonts count="17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0"/>
      <color rgb="FF000000"/>
      <name val="Times New Roman"/>
      <family val="1"/>
    </font>
    <font>
      <sz val="28"/>
      <name val="Arial"/>
      <family val="2"/>
    </font>
    <font>
      <sz val="28"/>
      <name val="Arial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color rgb="FF000000"/>
      <name val="Arial"/>
      <family val="1"/>
    </font>
    <font>
      <sz val="11"/>
      <color rgb="FF000000"/>
      <name val="Arial"/>
      <family val="1"/>
    </font>
    <font>
      <b/>
      <sz val="12"/>
      <name val="Arial"/>
      <family val="2"/>
    </font>
    <font>
      <b/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9C1C6"/>
      </patternFill>
    </fill>
    <fill>
      <patternFill patternType="solid">
        <fgColor rgb="FFB9C1C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0" fillId="19" borderId="0" xfId="0" applyFill="1"/>
    <xf numFmtId="166" fontId="0" fillId="19" borderId="0" xfId="0" applyNumberFormat="1" applyFill="1"/>
    <xf numFmtId="4" fontId="0" fillId="19" borderId="0" xfId="0" applyNumberFormat="1" applyFill="1"/>
    <xf numFmtId="44" fontId="0" fillId="19" borderId="0" xfId="0" applyNumberFormat="1" applyFill="1"/>
    <xf numFmtId="0" fontId="5" fillId="19" borderId="0" xfId="0" applyFont="1" applyFill="1"/>
    <xf numFmtId="0" fontId="6" fillId="0" borderId="0" xfId="0" applyFont="1"/>
    <xf numFmtId="0" fontId="8" fillId="16" borderId="1" xfId="0" applyFont="1" applyFill="1" applyBorder="1"/>
    <xf numFmtId="0" fontId="7" fillId="3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right" vertical="top" wrapText="1"/>
    </xf>
    <xf numFmtId="0" fontId="7" fillId="19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9" fillId="17" borderId="1" xfId="0" applyFont="1" applyFill="1" applyBorder="1" applyAlignment="1">
      <alignment horizontal="left" vertical="top" wrapText="1"/>
    </xf>
    <xf numFmtId="43" fontId="9" fillId="17" borderId="1" xfId="1" applyFont="1" applyFill="1" applyBorder="1" applyAlignment="1">
      <alignment horizontal="right" vertical="top" wrapText="1"/>
    </xf>
    <xf numFmtId="43" fontId="10" fillId="17" borderId="1" xfId="1" applyFont="1" applyFill="1" applyBorder="1" applyAlignment="1">
      <alignment horizontal="right" vertical="top" wrapText="1"/>
    </xf>
    <xf numFmtId="0" fontId="10" fillId="8" borderId="1" xfId="0" applyFont="1" applyFill="1" applyBorder="1" applyAlignment="1">
      <alignment horizontal="left" vertical="top" wrapText="1"/>
    </xf>
    <xf numFmtId="0" fontId="10" fillId="10" borderId="1" xfId="0" applyFont="1" applyFill="1" applyBorder="1" applyAlignment="1">
      <alignment horizontal="right" vertical="top" wrapText="1"/>
    </xf>
    <xf numFmtId="0" fontId="10" fillId="9" borderId="1" xfId="0" applyFont="1" applyFill="1" applyBorder="1" applyAlignment="1">
      <alignment horizontal="center" vertical="top" wrapText="1"/>
    </xf>
    <xf numFmtId="43" fontId="10" fillId="10" borderId="1" xfId="1" applyFont="1" applyFill="1" applyBorder="1" applyAlignment="1">
      <alignment horizontal="right" vertical="top" wrapText="1"/>
    </xf>
    <xf numFmtId="43" fontId="10" fillId="0" borderId="1" xfId="1" applyFont="1" applyFill="1" applyBorder="1" applyAlignment="1">
      <alignment horizontal="right" vertical="top" wrapText="1"/>
    </xf>
    <xf numFmtId="4" fontId="10" fillId="15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0" fillId="11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right" vertical="top" wrapText="1"/>
    </xf>
    <xf numFmtId="0" fontId="10" fillId="12" borderId="1" xfId="0" applyFont="1" applyFill="1" applyBorder="1" applyAlignment="1">
      <alignment horizontal="center" vertical="top" wrapText="1"/>
    </xf>
    <xf numFmtId="43" fontId="10" fillId="13" borderId="1" xfId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left" vertical="top" wrapText="1"/>
    </xf>
    <xf numFmtId="43" fontId="9" fillId="7" borderId="1" xfId="1" applyFont="1" applyFill="1" applyBorder="1" applyAlignment="1">
      <alignment horizontal="right" vertical="top" wrapText="1"/>
    </xf>
    <xf numFmtId="4" fontId="10" fillId="19" borderId="1" xfId="0" applyNumberFormat="1" applyFont="1" applyFill="1" applyBorder="1" applyAlignment="1">
      <alignment horizontal="right" vertical="top" wrapText="1"/>
    </xf>
    <xf numFmtId="0" fontId="8" fillId="15" borderId="1" xfId="0" applyFont="1" applyFill="1" applyBorder="1" applyAlignment="1">
      <alignment horizontal="center" vertical="top" wrapText="1"/>
    </xf>
    <xf numFmtId="0" fontId="8" fillId="19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4" fontId="7" fillId="0" borderId="1" xfId="2" applyFont="1" applyFill="1" applyBorder="1" applyAlignment="1">
      <alignment horizontal="center" vertical="top" wrapText="1"/>
    </xf>
    <xf numFmtId="44" fontId="7" fillId="19" borderId="1" xfId="2" applyFont="1" applyFill="1" applyBorder="1" applyAlignment="1">
      <alignment horizontal="center" vertical="top" wrapText="1"/>
    </xf>
    <xf numFmtId="0" fontId="8" fillId="0" borderId="0" xfId="0" applyFont="1"/>
    <xf numFmtId="0" fontId="8" fillId="19" borderId="0" xfId="0" applyFont="1" applyFill="1"/>
    <xf numFmtId="44" fontId="8" fillId="0" borderId="0" xfId="2" applyFont="1"/>
    <xf numFmtId="164" fontId="8" fillId="0" borderId="0" xfId="0" applyNumberFormat="1" applyFont="1"/>
    <xf numFmtId="0" fontId="0" fillId="19" borderId="0" xfId="0" applyFill="1" applyAlignment="1">
      <alignment wrapText="1"/>
    </xf>
    <xf numFmtId="0" fontId="0" fillId="0" borderId="0" xfId="0" applyAlignment="1">
      <alignment wrapText="1"/>
    </xf>
    <xf numFmtId="0" fontId="7" fillId="2" borderId="7" xfId="0" applyFont="1" applyFill="1" applyBorder="1" applyAlignment="1">
      <alignment horizontal="left" vertical="top" wrapText="1"/>
    </xf>
    <xf numFmtId="0" fontId="7" fillId="16" borderId="8" xfId="0" applyFont="1" applyFill="1" applyBorder="1" applyAlignment="1">
      <alignment horizontal="center" wrapText="1"/>
    </xf>
    <xf numFmtId="0" fontId="8" fillId="16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right" vertical="top" wrapText="1"/>
    </xf>
    <xf numFmtId="0" fontId="9" fillId="17" borderId="8" xfId="0" applyFont="1" applyFill="1" applyBorder="1" applyAlignment="1">
      <alignment horizontal="left" vertical="top" wrapText="1"/>
    </xf>
    <xf numFmtId="43" fontId="9" fillId="17" borderId="9" xfId="1" applyFont="1" applyFill="1" applyBorder="1" applyAlignment="1">
      <alignment horizontal="righ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11" borderId="8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left" vertical="top" wrapText="1"/>
    </xf>
    <xf numFmtId="0" fontId="8" fillId="15" borderId="8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vertical="top" wrapText="1"/>
    </xf>
    <xf numFmtId="43" fontId="9" fillId="19" borderId="1" xfId="1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7" fillId="19" borderId="1" xfId="0" applyFont="1" applyFill="1" applyBorder="1" applyAlignment="1">
      <alignment horizontal="center" vertical="top" wrapText="1"/>
    </xf>
    <xf numFmtId="0" fontId="7" fillId="19" borderId="0" xfId="0" applyFont="1" applyFill="1"/>
    <xf numFmtId="0" fontId="7" fillId="18" borderId="0" xfId="0" applyFont="1" applyFill="1"/>
    <xf numFmtId="0" fontId="7" fillId="2" borderId="14" xfId="0" applyFont="1" applyFill="1" applyBorder="1" applyAlignment="1">
      <alignment vertical="top" wrapText="1"/>
    </xf>
    <xf numFmtId="0" fontId="8" fillId="16" borderId="15" xfId="0" applyFont="1" applyFill="1" applyBorder="1"/>
    <xf numFmtId="0" fontId="0" fillId="0" borderId="7" xfId="0" applyBorder="1"/>
    <xf numFmtId="0" fontId="7" fillId="14" borderId="11" xfId="0" applyFont="1" applyFill="1" applyBorder="1" applyAlignment="1">
      <alignment horizontal="left" vertical="top" wrapText="1"/>
    </xf>
    <xf numFmtId="0" fontId="7" fillId="14" borderId="11" xfId="0" applyFont="1" applyFill="1" applyBorder="1" applyAlignment="1">
      <alignment vertical="top" wrapText="1"/>
    </xf>
    <xf numFmtId="0" fontId="7" fillId="19" borderId="11" xfId="0" applyFont="1" applyFill="1" applyBorder="1" applyAlignment="1">
      <alignment horizontal="left" vertical="top" wrapText="1"/>
    </xf>
    <xf numFmtId="43" fontId="9" fillId="18" borderId="1" xfId="1" applyFont="1" applyFill="1" applyBorder="1" applyAlignment="1">
      <alignment horizontal="right" vertical="top" wrapText="1"/>
    </xf>
    <xf numFmtId="2" fontId="7" fillId="18" borderId="1" xfId="0" applyNumberFormat="1" applyFont="1" applyFill="1" applyBorder="1" applyAlignment="1">
      <alignment vertical="top"/>
    </xf>
    <xf numFmtId="0" fontId="7" fillId="18" borderId="1" xfId="0" applyFont="1" applyFill="1" applyBorder="1" applyAlignment="1">
      <alignment vertical="top"/>
    </xf>
    <xf numFmtId="9" fontId="7" fillId="0" borderId="1" xfId="2" applyNumberFormat="1" applyFont="1" applyFill="1" applyBorder="1" applyAlignment="1">
      <alignment horizontal="center" vertical="top" wrapText="1"/>
    </xf>
    <xf numFmtId="10" fontId="7" fillId="19" borderId="1" xfId="2" applyNumberFormat="1" applyFont="1" applyFill="1" applyBorder="1" applyAlignment="1">
      <alignment horizontal="center" vertical="top" wrapText="1"/>
    </xf>
    <xf numFmtId="10" fontId="7" fillId="19" borderId="9" xfId="2" applyNumberFormat="1" applyFont="1" applyFill="1" applyBorder="1" applyAlignment="1">
      <alignment horizontal="center" vertical="top" wrapText="1"/>
    </xf>
    <xf numFmtId="10" fontId="9" fillId="17" borderId="9" xfId="1" applyNumberFormat="1" applyFont="1" applyFill="1" applyBorder="1" applyAlignment="1">
      <alignment horizontal="right" vertical="top" wrapText="1"/>
    </xf>
    <xf numFmtId="10" fontId="9" fillId="0" borderId="9" xfId="1" applyNumberFormat="1" applyFont="1" applyFill="1" applyBorder="1" applyAlignment="1">
      <alignment horizontal="right" vertical="top" wrapText="1"/>
    </xf>
    <xf numFmtId="165" fontId="9" fillId="18" borderId="1" xfId="1" applyNumberFormat="1" applyFont="1" applyFill="1" applyBorder="1" applyAlignment="1">
      <alignment horizontal="right" vertical="top" wrapText="1"/>
    </xf>
    <xf numFmtId="0" fontId="7" fillId="0" borderId="8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44" fontId="7" fillId="0" borderId="1" xfId="0" applyNumberFormat="1" applyFont="1" applyBorder="1" applyAlignment="1">
      <alignment horizontal="center" wrapText="1"/>
    </xf>
    <xf numFmtId="44" fontId="7" fillId="0" borderId="1" xfId="0" applyNumberFormat="1" applyFont="1" applyBorder="1" applyAlignment="1">
      <alignment horizontal="center"/>
    </xf>
    <xf numFmtId="44" fontId="7" fillId="0" borderId="9" xfId="0" applyNumberFormat="1" applyFont="1" applyBorder="1" applyAlignment="1">
      <alignment horizontal="center"/>
    </xf>
    <xf numFmtId="44" fontId="7" fillId="0" borderId="11" xfId="0" applyNumberFormat="1" applyFont="1" applyBorder="1" applyAlignment="1">
      <alignment horizontal="center"/>
    </xf>
    <xf numFmtId="44" fontId="7" fillId="0" borderId="12" xfId="0" applyNumberFormat="1" applyFont="1" applyBorder="1" applyAlignment="1">
      <alignment horizontal="center"/>
    </xf>
    <xf numFmtId="0" fontId="7" fillId="2" borderId="1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16" borderId="8" xfId="0" applyFont="1" applyFill="1" applyBorder="1" applyAlignment="1">
      <alignment horizontal="center" wrapText="1"/>
    </xf>
    <xf numFmtId="0" fontId="8" fillId="16" borderId="1" xfId="0" applyFont="1" applyFill="1" applyBorder="1"/>
    <xf numFmtId="0" fontId="8" fillId="16" borderId="5" xfId="0" applyFont="1" applyFill="1" applyBorder="1"/>
    <xf numFmtId="0" fontId="7" fillId="4" borderId="1" xfId="0" applyFont="1" applyFill="1" applyBorder="1" applyAlignment="1">
      <alignment horizontal="center" vertical="top" wrapText="1"/>
    </xf>
    <xf numFmtId="0" fontId="8" fillId="1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0" fontId="7" fillId="15" borderId="16" xfId="0" applyFont="1" applyFill="1" applyBorder="1" applyAlignment="1">
      <alignment horizontal="right" vertical="top" wrapText="1"/>
    </xf>
    <xf numFmtId="0" fontId="7" fillId="15" borderId="3" xfId="0" applyFont="1" applyFill="1" applyBorder="1" applyAlignment="1">
      <alignment horizontal="right" vertical="top" wrapText="1"/>
    </xf>
    <xf numFmtId="0" fontId="7" fillId="15" borderId="2" xfId="0" applyFont="1" applyFill="1" applyBorder="1" applyAlignment="1">
      <alignment horizontal="right" vertical="top" wrapText="1"/>
    </xf>
    <xf numFmtId="0" fontId="7" fillId="14" borderId="11" xfId="0" applyFont="1" applyFill="1" applyBorder="1" applyAlignment="1">
      <alignment horizontal="left" vertical="top" wrapText="1"/>
    </xf>
    <xf numFmtId="0" fontId="7" fillId="14" borderId="12" xfId="0" applyFont="1" applyFill="1" applyBorder="1" applyAlignment="1">
      <alignment horizontal="left" vertical="top" wrapText="1"/>
    </xf>
    <xf numFmtId="0" fontId="7" fillId="14" borderId="11" xfId="0" applyFont="1" applyFill="1" applyBorder="1" applyAlignment="1">
      <alignment horizontal="center" vertical="top" wrapText="1"/>
    </xf>
    <xf numFmtId="0" fontId="7" fillId="14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12" fillId="15" borderId="17" xfId="8" applyFont="1" applyFill="1" applyBorder="1" applyAlignment="1">
      <alignment horizontal="center" vertical="center" wrapText="1"/>
    </xf>
    <xf numFmtId="0" fontId="12" fillId="15" borderId="18" xfId="8" applyFont="1" applyFill="1" applyBorder="1" applyAlignment="1">
      <alignment horizontal="center" vertical="center" wrapText="1"/>
    </xf>
    <xf numFmtId="0" fontId="12" fillId="15" borderId="17" xfId="8" applyFont="1" applyFill="1" applyBorder="1" applyAlignment="1">
      <alignment horizontal="left" vertical="center" wrapText="1"/>
    </xf>
    <xf numFmtId="0" fontId="12" fillId="15" borderId="18" xfId="8" applyFont="1" applyFill="1" applyBorder="1" applyAlignment="1">
      <alignment horizontal="left" vertical="center" wrapText="1"/>
    </xf>
    <xf numFmtId="0" fontId="12" fillId="15" borderId="19" xfId="8" applyFont="1" applyFill="1" applyBorder="1" applyAlignment="1">
      <alignment horizontal="left" vertical="center" wrapText="1"/>
    </xf>
    <xf numFmtId="0" fontId="11" fillId="0" borderId="20" xfId="8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" fillId="0" borderId="0" xfId="8" applyAlignment="1">
      <alignment vertical="center"/>
    </xf>
    <xf numFmtId="0" fontId="12" fillId="15" borderId="21" xfId="8" applyFont="1" applyFill="1" applyBorder="1" applyAlignment="1">
      <alignment horizontal="center" vertical="center" wrapText="1"/>
    </xf>
    <xf numFmtId="0" fontId="12" fillId="15" borderId="0" xfId="8" applyFont="1" applyFill="1" applyAlignment="1">
      <alignment horizontal="center" vertical="center" wrapText="1"/>
    </xf>
    <xf numFmtId="0" fontId="12" fillId="15" borderId="21" xfId="8" applyFont="1" applyFill="1" applyBorder="1" applyAlignment="1">
      <alignment horizontal="left" vertical="center" wrapText="1"/>
    </xf>
    <xf numFmtId="0" fontId="12" fillId="15" borderId="0" xfId="8" applyFont="1" applyFill="1" applyAlignment="1">
      <alignment horizontal="left" vertical="center" wrapText="1"/>
    </xf>
    <xf numFmtId="0" fontId="12" fillId="15" borderId="22" xfId="8" applyFont="1" applyFill="1" applyBorder="1" applyAlignment="1">
      <alignment horizontal="left" vertical="center" wrapText="1"/>
    </xf>
    <xf numFmtId="0" fontId="12" fillId="15" borderId="2" xfId="8" applyFont="1" applyFill="1" applyBorder="1" applyAlignment="1">
      <alignment horizontal="left" vertical="center" wrapText="1"/>
    </xf>
    <xf numFmtId="49" fontId="12" fillId="15" borderId="1" xfId="8" applyNumberFormat="1" applyFont="1" applyFill="1" applyBorder="1" applyAlignment="1">
      <alignment horizontal="left" vertical="center" wrapText="1"/>
    </xf>
    <xf numFmtId="49" fontId="12" fillId="15" borderId="9" xfId="8" applyNumberFormat="1" applyFont="1" applyFill="1" applyBorder="1" applyAlignment="1">
      <alignment horizontal="left" vertical="center" wrapText="1"/>
    </xf>
    <xf numFmtId="14" fontId="12" fillId="15" borderId="1" xfId="8" applyNumberFormat="1" applyFont="1" applyFill="1" applyBorder="1" applyAlignment="1">
      <alignment horizontal="left" vertical="center" wrapText="1"/>
    </xf>
    <xf numFmtId="10" fontId="12" fillId="15" borderId="9" xfId="8" applyNumberFormat="1" applyFont="1" applyFill="1" applyBorder="1" applyAlignment="1">
      <alignment horizontal="left" vertical="center" wrapText="1"/>
    </xf>
    <xf numFmtId="10" fontId="12" fillId="15" borderId="1" xfId="8" applyNumberFormat="1" applyFont="1" applyFill="1" applyBorder="1" applyAlignment="1">
      <alignment horizontal="left" vertical="center" wrapText="1"/>
    </xf>
    <xf numFmtId="0" fontId="12" fillId="15" borderId="23" xfId="8" applyFont="1" applyFill="1" applyBorder="1" applyAlignment="1">
      <alignment horizontal="left" vertical="center" wrapText="1"/>
    </xf>
    <xf numFmtId="0" fontId="12" fillId="15" borderId="24" xfId="8" applyFont="1" applyFill="1" applyBorder="1" applyAlignment="1">
      <alignment horizontal="left" vertical="center" wrapText="1"/>
    </xf>
    <xf numFmtId="0" fontId="12" fillId="15" borderId="25" xfId="8" applyFont="1" applyFill="1" applyBorder="1" applyAlignment="1">
      <alignment horizontal="left" vertical="center" wrapText="1"/>
    </xf>
    <xf numFmtId="0" fontId="11" fillId="0" borderId="26" xfId="8" applyFont="1" applyBorder="1" applyAlignment="1">
      <alignment horizontal="center" vertical="center"/>
    </xf>
    <xf numFmtId="0" fontId="11" fillId="0" borderId="27" xfId="8" applyFont="1" applyBorder="1" applyAlignment="1">
      <alignment horizontal="center" vertical="center"/>
    </xf>
    <xf numFmtId="14" fontId="11" fillId="0" borderId="28" xfId="8" applyNumberFormat="1" applyFont="1" applyBorder="1" applyAlignment="1">
      <alignment vertical="center"/>
    </xf>
    <xf numFmtId="0" fontId="12" fillId="15" borderId="29" xfId="8" applyFont="1" applyFill="1" applyBorder="1" applyAlignment="1">
      <alignment horizontal="center" vertical="center" wrapText="1"/>
    </xf>
    <xf numFmtId="0" fontId="12" fillId="15" borderId="30" xfId="8" applyFont="1" applyFill="1" applyBorder="1" applyAlignment="1">
      <alignment horizontal="center" vertical="center" wrapText="1"/>
    </xf>
    <xf numFmtId="0" fontId="12" fillId="15" borderId="24" xfId="8" applyFont="1" applyFill="1" applyBorder="1" applyAlignment="1">
      <alignment horizontal="center" vertical="center" wrapText="1"/>
    </xf>
    <xf numFmtId="0" fontId="12" fillId="15" borderId="31" xfId="8" applyFont="1" applyFill="1" applyBorder="1" applyAlignment="1">
      <alignment horizontal="center" vertical="center" wrapText="1"/>
    </xf>
    <xf numFmtId="0" fontId="12" fillId="16" borderId="29" xfId="8" applyFont="1" applyFill="1" applyBorder="1" applyAlignment="1">
      <alignment horizontal="center" vertical="center" wrapText="1"/>
    </xf>
    <xf numFmtId="0" fontId="12" fillId="16" borderId="30" xfId="8" applyFont="1" applyFill="1" applyBorder="1" applyAlignment="1">
      <alignment horizontal="center" vertical="center" wrapText="1"/>
    </xf>
    <xf numFmtId="0" fontId="12" fillId="16" borderId="31" xfId="8" applyFont="1" applyFill="1" applyBorder="1" applyAlignment="1">
      <alignment horizontal="center" vertical="center" wrapText="1"/>
    </xf>
    <xf numFmtId="0" fontId="12" fillId="15" borderId="32" xfId="8" applyFont="1" applyFill="1" applyBorder="1" applyAlignment="1">
      <alignment horizontal="left" vertical="center" wrapText="1"/>
    </xf>
    <xf numFmtId="0" fontId="12" fillId="15" borderId="5" xfId="8" applyFont="1" applyFill="1" applyBorder="1" applyAlignment="1">
      <alignment horizontal="right" vertical="center" wrapText="1"/>
    </xf>
    <xf numFmtId="0" fontId="12" fillId="15" borderId="5" xfId="8" applyFont="1" applyFill="1" applyBorder="1" applyAlignment="1">
      <alignment horizontal="left" vertical="center" wrapText="1"/>
    </xf>
    <xf numFmtId="0" fontId="12" fillId="15" borderId="33" xfId="8" applyFont="1" applyFill="1" applyBorder="1" applyAlignment="1">
      <alignment horizontal="left" vertical="center" wrapText="1"/>
    </xf>
    <xf numFmtId="0" fontId="12" fillId="15" borderId="34" xfId="8" applyFont="1" applyFill="1" applyBorder="1" applyAlignment="1">
      <alignment horizontal="center" vertical="center" wrapText="1"/>
    </xf>
    <xf numFmtId="0" fontId="12" fillId="15" borderId="35" xfId="8" applyFont="1" applyFill="1" applyBorder="1" applyAlignment="1">
      <alignment horizontal="center" vertical="center" wrapText="1"/>
    </xf>
    <xf numFmtId="0" fontId="12" fillId="15" borderId="36" xfId="8" applyFont="1" applyFill="1" applyBorder="1" applyAlignment="1">
      <alignment horizontal="center" vertical="center" wrapText="1"/>
    </xf>
    <xf numFmtId="0" fontId="11" fillId="0" borderId="37" xfId="8" applyFont="1" applyBorder="1" applyAlignment="1">
      <alignment vertical="center"/>
    </xf>
    <xf numFmtId="0" fontId="12" fillId="15" borderId="8" xfId="8" applyFont="1" applyFill="1" applyBorder="1" applyAlignment="1">
      <alignment horizontal="left" vertical="center" wrapText="1"/>
    </xf>
    <xf numFmtId="0" fontId="12" fillId="15" borderId="1" xfId="8" applyFont="1" applyFill="1" applyBorder="1" applyAlignment="1">
      <alignment horizontal="right" vertical="center" wrapText="1"/>
    </xf>
    <xf numFmtId="0" fontId="12" fillId="15" borderId="1" xfId="8" applyFont="1" applyFill="1" applyBorder="1" applyAlignment="1">
      <alignment horizontal="left" vertical="center" wrapText="1"/>
    </xf>
    <xf numFmtId="0" fontId="12" fillId="15" borderId="4" xfId="8" applyFont="1" applyFill="1" applyBorder="1" applyAlignment="1">
      <alignment horizontal="left" vertical="center" wrapText="1"/>
    </xf>
    <xf numFmtId="0" fontId="12" fillId="15" borderId="8" xfId="8" applyFont="1" applyFill="1" applyBorder="1" applyAlignment="1">
      <alignment horizontal="center" vertical="center" wrapText="1"/>
    </xf>
    <xf numFmtId="0" fontId="12" fillId="15" borderId="1" xfId="8" applyFont="1" applyFill="1" applyBorder="1" applyAlignment="1">
      <alignment horizontal="center" vertical="center" wrapText="1"/>
    </xf>
    <xf numFmtId="0" fontId="12" fillId="20" borderId="1" xfId="8" applyFont="1" applyFill="1" applyBorder="1" applyAlignment="1">
      <alignment horizontal="center" vertical="center" wrapText="1"/>
    </xf>
    <xf numFmtId="0" fontId="12" fillId="15" borderId="9" xfId="8" applyFont="1" applyFill="1" applyBorder="1" applyAlignment="1">
      <alignment horizontal="center" vertical="center" wrapText="1"/>
    </xf>
    <xf numFmtId="0" fontId="12" fillId="15" borderId="8" xfId="8" applyFont="1" applyFill="1" applyBorder="1" applyAlignment="1">
      <alignment vertical="center" wrapText="1"/>
    </xf>
    <xf numFmtId="0" fontId="12" fillId="15" borderId="2" xfId="8" applyFont="1" applyFill="1" applyBorder="1" applyAlignment="1">
      <alignment horizontal="center" vertical="center" wrapText="1"/>
    </xf>
    <xf numFmtId="0" fontId="1" fillId="0" borderId="38" xfId="8" applyBorder="1" applyAlignment="1">
      <alignment vertical="center" wrapText="1"/>
    </xf>
    <xf numFmtId="0" fontId="13" fillId="17" borderId="8" xfId="8" applyFont="1" applyFill="1" applyBorder="1" applyAlignment="1">
      <alignment horizontal="left" vertical="center" wrapText="1"/>
    </xf>
    <xf numFmtId="0" fontId="13" fillId="17" borderId="1" xfId="8" applyFont="1" applyFill="1" applyBorder="1" applyAlignment="1">
      <alignment horizontal="left" vertical="center" wrapText="1"/>
    </xf>
    <xf numFmtId="0" fontId="13" fillId="17" borderId="4" xfId="8" applyFont="1" applyFill="1" applyBorder="1" applyAlignment="1">
      <alignment horizontal="left" vertical="center" wrapText="1"/>
    </xf>
    <xf numFmtId="43" fontId="13" fillId="17" borderId="1" xfId="9" applyFont="1" applyFill="1" applyBorder="1" applyAlignment="1">
      <alignment horizontal="right" vertical="center" wrapText="1"/>
    </xf>
    <xf numFmtId="43" fontId="13" fillId="17" borderId="9" xfId="9" applyFont="1" applyFill="1" applyBorder="1" applyAlignment="1">
      <alignment horizontal="right" vertical="center" wrapText="1"/>
    </xf>
    <xf numFmtId="0" fontId="13" fillId="17" borderId="32" xfId="8" applyFont="1" applyFill="1" applyBorder="1" applyAlignment="1">
      <alignment horizontal="left" vertical="center" wrapText="1"/>
    </xf>
    <xf numFmtId="4" fontId="13" fillId="17" borderId="1" xfId="8" applyNumberFormat="1" applyFont="1" applyFill="1" applyBorder="1" applyAlignment="1">
      <alignment horizontal="right" vertical="center" wrapText="1"/>
    </xf>
    <xf numFmtId="4" fontId="10" fillId="17" borderId="1" xfId="8" applyNumberFormat="1" applyFont="1" applyFill="1" applyBorder="1" applyAlignment="1">
      <alignment horizontal="right" vertical="center" wrapText="1"/>
    </xf>
    <xf numFmtId="4" fontId="10" fillId="17" borderId="9" xfId="8" applyNumberFormat="1" applyFont="1" applyFill="1" applyBorder="1" applyAlignment="1">
      <alignment horizontal="right" vertical="center" wrapText="1"/>
    </xf>
    <xf numFmtId="10" fontId="1" fillId="17" borderId="38" xfId="8" applyNumberFormat="1" applyFill="1" applyBorder="1" applyAlignment="1">
      <alignment vertical="center"/>
    </xf>
    <xf numFmtId="0" fontId="14" fillId="15" borderId="8" xfId="8" applyFont="1" applyFill="1" applyBorder="1" applyAlignment="1">
      <alignment horizontal="left" vertical="center" wrapText="1"/>
    </xf>
    <xf numFmtId="0" fontId="14" fillId="15" borderId="1" xfId="8" applyFont="1" applyFill="1" applyBorder="1" applyAlignment="1">
      <alignment horizontal="right" vertical="center" wrapText="1"/>
    </xf>
    <xf numFmtId="0" fontId="14" fillId="15" borderId="1" xfId="8" applyFont="1" applyFill="1" applyBorder="1" applyAlignment="1">
      <alignment horizontal="left" vertical="center" wrapText="1"/>
    </xf>
    <xf numFmtId="0" fontId="14" fillId="15" borderId="4" xfId="8" applyFont="1" applyFill="1" applyBorder="1" applyAlignment="1">
      <alignment horizontal="left" vertical="center" wrapText="1"/>
    </xf>
    <xf numFmtId="0" fontId="14" fillId="15" borderId="8" xfId="8" applyFont="1" applyFill="1" applyBorder="1" applyAlignment="1">
      <alignment horizontal="center" vertical="center" wrapText="1"/>
    </xf>
    <xf numFmtId="43" fontId="14" fillId="15" borderId="1" xfId="9" applyFont="1" applyFill="1" applyBorder="1" applyAlignment="1">
      <alignment horizontal="right" vertical="center" wrapText="1"/>
    </xf>
    <xf numFmtId="43" fontId="13" fillId="21" borderId="1" xfId="9" applyFont="1" applyFill="1" applyBorder="1" applyAlignment="1">
      <alignment horizontal="right" vertical="center" wrapText="1"/>
    </xf>
    <xf numFmtId="43" fontId="10" fillId="19" borderId="1" xfId="9" applyFont="1" applyFill="1" applyBorder="1" applyAlignment="1">
      <alignment horizontal="right" vertical="center" wrapText="1"/>
    </xf>
    <xf numFmtId="43" fontId="14" fillId="15" borderId="9" xfId="9" applyFont="1" applyFill="1" applyBorder="1" applyAlignment="1">
      <alignment horizontal="right" vertical="center" wrapText="1"/>
    </xf>
    <xf numFmtId="4" fontId="14" fillId="15" borderId="8" xfId="8" applyNumberFormat="1" applyFont="1" applyFill="1" applyBorder="1" applyAlignment="1">
      <alignment horizontal="right" vertical="center" wrapText="1"/>
    </xf>
    <xf numFmtId="4" fontId="14" fillId="22" borderId="37" xfId="8" applyNumberFormat="1" applyFont="1" applyFill="1" applyBorder="1" applyAlignment="1">
      <alignment horizontal="right" vertical="center" wrapText="1"/>
    </xf>
    <xf numFmtId="4" fontId="10" fillId="22" borderId="37" xfId="8" applyNumberFormat="1" applyFont="1" applyFill="1" applyBorder="1" applyAlignment="1">
      <alignment horizontal="right" vertical="center" wrapText="1"/>
    </xf>
    <xf numFmtId="4" fontId="13" fillId="23" borderId="1" xfId="8" applyNumberFormat="1" applyFont="1" applyFill="1" applyBorder="1" applyAlignment="1">
      <alignment horizontal="right" vertical="center" wrapText="1"/>
    </xf>
    <xf numFmtId="4" fontId="10" fillId="0" borderId="1" xfId="8" applyNumberFormat="1" applyFont="1" applyBorder="1" applyAlignment="1">
      <alignment horizontal="right" vertical="center" wrapText="1"/>
    </xf>
    <xf numFmtId="4" fontId="14" fillId="15" borderId="9" xfId="8" applyNumberFormat="1" applyFont="1" applyFill="1" applyBorder="1" applyAlignment="1">
      <alignment horizontal="right" vertical="center" wrapText="1"/>
    </xf>
    <xf numFmtId="10" fontId="1" fillId="0" borderId="38" xfId="8" applyNumberFormat="1" applyBorder="1" applyAlignment="1">
      <alignment vertical="center"/>
    </xf>
    <xf numFmtId="43" fontId="3" fillId="19" borderId="1" xfId="9" applyFont="1" applyFill="1" applyBorder="1" applyAlignment="1">
      <alignment horizontal="right" vertical="center" wrapText="1"/>
    </xf>
    <xf numFmtId="43" fontId="12" fillId="21" borderId="1" xfId="9" applyFont="1" applyFill="1" applyBorder="1" applyAlignment="1">
      <alignment horizontal="right" vertical="center" wrapText="1"/>
    </xf>
    <xf numFmtId="0" fontId="14" fillId="15" borderId="39" xfId="8" applyFont="1" applyFill="1" applyBorder="1" applyAlignment="1">
      <alignment horizontal="left" vertical="center" wrapText="1"/>
    </xf>
    <xf numFmtId="0" fontId="14" fillId="15" borderId="27" xfId="8" applyFont="1" applyFill="1" applyBorder="1" applyAlignment="1">
      <alignment horizontal="right" vertical="center" wrapText="1"/>
    </xf>
    <xf numFmtId="0" fontId="14" fillId="15" borderId="27" xfId="8" applyFont="1" applyFill="1" applyBorder="1" applyAlignment="1">
      <alignment horizontal="left" vertical="center" wrapText="1"/>
    </xf>
    <xf numFmtId="0" fontId="14" fillId="15" borderId="40" xfId="8" applyFont="1" applyFill="1" applyBorder="1" applyAlignment="1">
      <alignment horizontal="left" vertical="center" wrapText="1"/>
    </xf>
    <xf numFmtId="0" fontId="14" fillId="15" borderId="39" xfId="8" applyFont="1" applyFill="1" applyBorder="1" applyAlignment="1">
      <alignment horizontal="center" vertical="center" wrapText="1"/>
    </xf>
    <xf numFmtId="43" fontId="14" fillId="15" borderId="27" xfId="9" applyFont="1" applyFill="1" applyBorder="1" applyAlignment="1">
      <alignment horizontal="right" vertical="center" wrapText="1"/>
    </xf>
    <xf numFmtId="43" fontId="13" fillId="21" borderId="27" xfId="9" applyFont="1" applyFill="1" applyBorder="1" applyAlignment="1">
      <alignment horizontal="right" vertical="center" wrapText="1"/>
    </xf>
    <xf numFmtId="43" fontId="10" fillId="19" borderId="27" xfId="9" applyFont="1" applyFill="1" applyBorder="1" applyAlignment="1">
      <alignment horizontal="right" vertical="center" wrapText="1"/>
    </xf>
    <xf numFmtId="43" fontId="14" fillId="15" borderId="28" xfId="9" applyFont="1" applyFill="1" applyBorder="1" applyAlignment="1">
      <alignment horizontal="right" vertical="center" wrapText="1"/>
    </xf>
    <xf numFmtId="4" fontId="14" fillId="15" borderId="39" xfId="8" applyNumberFormat="1" applyFont="1" applyFill="1" applyBorder="1" applyAlignment="1">
      <alignment horizontal="right" vertical="center" wrapText="1"/>
    </xf>
    <xf numFmtId="4" fontId="14" fillId="22" borderId="41" xfId="8" applyNumberFormat="1" applyFont="1" applyFill="1" applyBorder="1" applyAlignment="1">
      <alignment horizontal="right" vertical="center" wrapText="1"/>
    </xf>
    <xf numFmtId="4" fontId="10" fillId="22" borderId="41" xfId="8" applyNumberFormat="1" applyFont="1" applyFill="1" applyBorder="1" applyAlignment="1">
      <alignment horizontal="right" vertical="center" wrapText="1"/>
    </xf>
    <xf numFmtId="4" fontId="13" fillId="23" borderId="27" xfId="8" applyNumberFormat="1" applyFont="1" applyFill="1" applyBorder="1" applyAlignment="1">
      <alignment horizontal="right" vertical="center" wrapText="1"/>
    </xf>
    <xf numFmtId="4" fontId="10" fillId="0" borderId="27" xfId="8" applyNumberFormat="1" applyFont="1" applyBorder="1" applyAlignment="1">
      <alignment horizontal="right" vertical="center" wrapText="1"/>
    </xf>
    <xf numFmtId="4" fontId="14" fillId="15" borderId="28" xfId="8" applyNumberFormat="1" applyFont="1" applyFill="1" applyBorder="1" applyAlignment="1">
      <alignment horizontal="right" vertical="center" wrapText="1"/>
    </xf>
    <xf numFmtId="10" fontId="1" fillId="0" borderId="42" xfId="8" applyNumberFormat="1" applyBorder="1" applyAlignment="1">
      <alignment vertical="center"/>
    </xf>
    <xf numFmtId="0" fontId="7" fillId="15" borderId="43" xfId="8" applyFont="1" applyFill="1" applyBorder="1" applyAlignment="1">
      <alignment horizontal="right" vertical="center" wrapText="1"/>
    </xf>
    <xf numFmtId="0" fontId="7" fillId="15" borderId="44" xfId="8" applyFont="1" applyFill="1" applyBorder="1" applyAlignment="1">
      <alignment horizontal="right" vertical="center" wrapText="1"/>
    </xf>
    <xf numFmtId="44" fontId="15" fillId="15" borderId="44" xfId="10" applyFont="1" applyFill="1" applyBorder="1" applyAlignment="1">
      <alignment horizontal="center" vertical="center" wrapText="1"/>
    </xf>
    <xf numFmtId="44" fontId="15" fillId="21" borderId="44" xfId="10" applyFont="1" applyFill="1" applyBorder="1" applyAlignment="1">
      <alignment horizontal="center" vertical="center" wrapText="1"/>
    </xf>
    <xf numFmtId="44" fontId="8" fillId="15" borderId="44" xfId="10" applyFont="1" applyFill="1" applyBorder="1" applyAlignment="1">
      <alignment horizontal="center" vertical="center" wrapText="1"/>
    </xf>
    <xf numFmtId="0" fontId="1" fillId="0" borderId="45" xfId="8" applyBorder="1" applyAlignment="1">
      <alignment vertical="center"/>
    </xf>
    <xf numFmtId="0" fontId="16" fillId="19" borderId="21" xfId="8" applyFont="1" applyFill="1" applyBorder="1" applyAlignment="1">
      <alignment horizontal="right" vertical="center"/>
    </xf>
    <xf numFmtId="0" fontId="16" fillId="19" borderId="0" xfId="8" applyFont="1" applyFill="1" applyAlignment="1">
      <alignment horizontal="right" vertical="center"/>
    </xf>
    <xf numFmtId="0" fontId="16" fillId="19" borderId="41" xfId="8" applyFont="1" applyFill="1" applyBorder="1" applyAlignment="1">
      <alignment horizontal="right" vertical="center"/>
    </xf>
    <xf numFmtId="10" fontId="1" fillId="0" borderId="46" xfId="8" applyNumberFormat="1" applyBorder="1" applyAlignment="1">
      <alignment vertical="center"/>
    </xf>
    <xf numFmtId="10" fontId="11" fillId="0" borderId="46" xfId="8" applyNumberFormat="1" applyFont="1" applyBorder="1" applyAlignment="1">
      <alignment vertical="center"/>
    </xf>
    <xf numFmtId="0" fontId="1" fillId="0" borderId="47" xfId="8" applyBorder="1" applyAlignment="1">
      <alignment vertical="center"/>
    </xf>
    <xf numFmtId="0" fontId="1" fillId="0" borderId="17" xfId="8" applyBorder="1" applyAlignment="1">
      <alignment horizontal="center" wrapText="1"/>
    </xf>
    <xf numFmtId="0" fontId="1" fillId="0" borderId="18" xfId="8" applyBorder="1" applyAlignment="1">
      <alignment horizontal="center"/>
    </xf>
    <xf numFmtId="0" fontId="1" fillId="0" borderId="48" xfId="8" applyBorder="1" applyAlignment="1">
      <alignment horizontal="center"/>
    </xf>
    <xf numFmtId="0" fontId="1" fillId="0" borderId="49" xfId="8" applyBorder="1" applyAlignment="1">
      <alignment horizontal="left" vertical="top" wrapText="1"/>
    </xf>
    <xf numFmtId="0" fontId="1" fillId="0" borderId="18" xfId="8" applyBorder="1" applyAlignment="1">
      <alignment horizontal="left" vertical="top"/>
    </xf>
    <xf numFmtId="0" fontId="1" fillId="0" borderId="48" xfId="8" applyBorder="1" applyAlignment="1">
      <alignment horizontal="left" vertical="top"/>
    </xf>
    <xf numFmtId="0" fontId="1" fillId="0" borderId="19" xfId="8" applyBorder="1" applyAlignment="1">
      <alignment horizontal="left" vertical="top"/>
    </xf>
    <xf numFmtId="0" fontId="1" fillId="0" borderId="21" xfId="8" applyBorder="1" applyAlignment="1">
      <alignment horizontal="center"/>
    </xf>
    <xf numFmtId="0" fontId="1" fillId="0" borderId="0" xfId="8" applyAlignment="1">
      <alignment horizontal="center"/>
    </xf>
    <xf numFmtId="0" fontId="1" fillId="0" borderId="41" xfId="8" applyBorder="1" applyAlignment="1">
      <alignment horizontal="center"/>
    </xf>
    <xf numFmtId="0" fontId="1" fillId="0" borderId="50" xfId="8" applyBorder="1" applyAlignment="1">
      <alignment horizontal="left" vertical="top"/>
    </xf>
    <xf numFmtId="0" fontId="1" fillId="0" borderId="0" xfId="8" applyAlignment="1">
      <alignment horizontal="left" vertical="top"/>
    </xf>
    <xf numFmtId="0" fontId="1" fillId="0" borderId="41" xfId="8" applyBorder="1" applyAlignment="1">
      <alignment horizontal="left" vertical="top"/>
    </xf>
    <xf numFmtId="0" fontId="1" fillId="0" borderId="22" xfId="8" applyBorder="1" applyAlignment="1">
      <alignment horizontal="left" vertical="top"/>
    </xf>
    <xf numFmtId="0" fontId="1" fillId="0" borderId="23" xfId="8" applyBorder="1" applyAlignment="1">
      <alignment horizontal="center"/>
    </xf>
    <xf numFmtId="0" fontId="1" fillId="0" borderId="24" xfId="8" applyBorder="1" applyAlignment="1">
      <alignment horizontal="center"/>
    </xf>
    <xf numFmtId="0" fontId="1" fillId="0" borderId="51" xfId="8" applyBorder="1" applyAlignment="1">
      <alignment horizontal="center"/>
    </xf>
    <xf numFmtId="0" fontId="1" fillId="0" borderId="52" xfId="8" applyBorder="1" applyAlignment="1">
      <alignment horizontal="left" vertical="top"/>
    </xf>
    <xf numFmtId="0" fontId="1" fillId="0" borderId="24" xfId="8" applyBorder="1" applyAlignment="1">
      <alignment horizontal="left" vertical="top"/>
    </xf>
    <xf numFmtId="0" fontId="1" fillId="0" borderId="51" xfId="8" applyBorder="1" applyAlignment="1">
      <alignment horizontal="left" vertical="top"/>
    </xf>
    <xf numFmtId="0" fontId="1" fillId="0" borderId="25" xfId="8" applyBorder="1" applyAlignment="1">
      <alignment horizontal="left" vertical="top"/>
    </xf>
    <xf numFmtId="0" fontId="1" fillId="0" borderId="0" xfId="8" applyAlignment="1">
      <alignment horizontal="left" vertical="center"/>
    </xf>
    <xf numFmtId="0" fontId="11" fillId="19" borderId="0" xfId="8" applyFont="1" applyFill="1" applyAlignment="1">
      <alignment vertical="center"/>
    </xf>
    <xf numFmtId="0" fontId="11" fillId="0" borderId="0" xfId="8" applyFont="1" applyAlignment="1">
      <alignment vertical="center"/>
    </xf>
  </cellXfs>
  <cellStyles count="11">
    <cellStyle name="Moeda" xfId="2" builtinId="4"/>
    <cellStyle name="Moeda 2" xfId="10" xr:uid="{F0EC8C0B-E42F-4896-84DB-48D7ECD30393}"/>
    <cellStyle name="Normal" xfId="0" builtinId="0"/>
    <cellStyle name="Normal 2" xfId="8" xr:uid="{CEA51183-AFD6-4398-85F2-9CE0024FECD7}"/>
    <cellStyle name="Normal 2 2" xfId="3" xr:uid="{00000000-0005-0000-0000-000002000000}"/>
    <cellStyle name="Normal 3" xfId="7" xr:uid="{00000000-0005-0000-0000-000003000000}"/>
    <cellStyle name="Normal 4 2" xfId="5" xr:uid="{00000000-0005-0000-0000-000004000000}"/>
    <cellStyle name="Porcentagem 2" xfId="4" xr:uid="{00000000-0005-0000-0000-000005000000}"/>
    <cellStyle name="Porcentagem 3 2" xfId="6" xr:uid="{00000000-0005-0000-0000-000006000000}"/>
    <cellStyle name="Vírgula" xfId="1" builtinId="3"/>
    <cellStyle name="Vírgula 2" xfId="9" xr:uid="{C92BB795-BF09-4E99-BF25-B49A869BEC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87827</xdr:colOff>
      <xdr:row>0</xdr:row>
      <xdr:rowOff>75457</xdr:rowOff>
    </xdr:from>
    <xdr:ext cx="1700529" cy="773133"/>
    <xdr:pic>
      <xdr:nvPicPr>
        <xdr:cNvPr id="2" name="Imagem 1">
          <a:extLst>
            <a:ext uri="{FF2B5EF4-FFF2-40B4-BE49-F238E27FC236}">
              <a16:creationId xmlns:a16="http://schemas.microsoft.com/office/drawing/2014/main" id="{D97B1AE7-2B8F-49DD-98F0-F8B8477CE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7" y="75457"/>
          <a:ext cx="1700529" cy="7731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78991</xdr:colOff>
      <xdr:row>0</xdr:row>
      <xdr:rowOff>62636</xdr:rowOff>
    </xdr:from>
    <xdr:ext cx="1316307" cy="820591"/>
    <xdr:pic>
      <xdr:nvPicPr>
        <xdr:cNvPr id="2" name="Imagem 1">
          <a:extLst>
            <a:ext uri="{FF2B5EF4-FFF2-40B4-BE49-F238E27FC236}">
              <a16:creationId xmlns:a16="http://schemas.microsoft.com/office/drawing/2014/main" id="{760F4D49-DBDC-4969-B400-DA58FF1B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1" y="62636"/>
          <a:ext cx="1316307" cy="8205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4"/>
  <sheetViews>
    <sheetView zoomScale="80" zoomScaleNormal="80" zoomScaleSheetLayoutView="70" workbookViewId="0">
      <pane ySplit="5" topLeftCell="A6" activePane="bottomLeft" state="frozen"/>
      <selection activeCell="D1" sqref="D1"/>
      <selection pane="bottomLeft" activeCell="D5" sqref="D5"/>
    </sheetView>
  </sheetViews>
  <sheetFormatPr defaultRowHeight="15" x14ac:dyDescent="0.25"/>
  <cols>
    <col min="1" max="1" width="13.875" bestFit="1" customWidth="1"/>
    <col min="2" max="2" width="11.375" customWidth="1"/>
    <col min="3" max="3" width="8" bestFit="1" customWidth="1"/>
    <col min="4" max="4" width="76.5" customWidth="1"/>
    <col min="5" max="5" width="6.25" bestFit="1" customWidth="1"/>
    <col min="6" max="6" width="10.875" customWidth="1"/>
    <col min="7" max="7" width="16.875" customWidth="1"/>
    <col min="8" max="8" width="14.25" style="57" customWidth="1"/>
    <col min="9" max="9" width="14.5" customWidth="1"/>
    <col min="10" max="10" width="9.75" customWidth="1"/>
    <col min="11" max="11" width="10.875" bestFit="1" customWidth="1"/>
    <col min="12" max="12" width="20.125" customWidth="1"/>
    <col min="13" max="13" width="19.875" customWidth="1"/>
    <col min="14" max="14" width="17.375" customWidth="1"/>
    <col min="15" max="15" width="18.75" customWidth="1"/>
    <col min="16" max="16" width="18.875" customWidth="1"/>
    <col min="17" max="17" width="10.75" customWidth="1"/>
    <col min="18" max="18" width="18.125" customWidth="1"/>
    <col min="24" max="24" width="49.25" customWidth="1"/>
  </cols>
  <sheetData>
    <row r="1" spans="1:23" x14ac:dyDescent="0.2">
      <c r="A1" s="82"/>
      <c r="B1" s="83"/>
      <c r="C1" s="99" t="s">
        <v>322</v>
      </c>
      <c r="D1" s="100"/>
      <c r="E1" s="100"/>
      <c r="F1" s="100"/>
      <c r="G1" s="100"/>
      <c r="H1" s="100"/>
      <c r="I1" s="100"/>
      <c r="J1" s="100"/>
      <c r="K1" s="40" t="s">
        <v>0</v>
      </c>
      <c r="L1" s="51"/>
      <c r="M1" s="60"/>
      <c r="N1" s="51"/>
      <c r="O1" s="60"/>
      <c r="P1" s="51" t="s">
        <v>1</v>
      </c>
      <c r="Q1" s="58"/>
      <c r="R1" s="1"/>
      <c r="S1" s="1"/>
      <c r="T1" s="1"/>
      <c r="U1" s="1"/>
      <c r="V1" s="1"/>
      <c r="W1" s="1"/>
    </row>
    <row r="2" spans="1:23" ht="63" customHeight="1" thickBot="1" x14ac:dyDescent="0.25">
      <c r="A2" s="84"/>
      <c r="B2" s="85"/>
      <c r="C2" s="98" t="s">
        <v>342</v>
      </c>
      <c r="D2" s="95"/>
      <c r="E2" s="95"/>
      <c r="F2" s="95"/>
      <c r="G2" s="95"/>
      <c r="H2" s="95"/>
      <c r="I2" s="95"/>
      <c r="J2" s="95"/>
      <c r="K2" s="62" t="s">
        <v>320</v>
      </c>
      <c r="L2" s="61" t="s">
        <v>337</v>
      </c>
      <c r="M2" s="63" t="s">
        <v>338</v>
      </c>
      <c r="N2" s="97" t="s">
        <v>336</v>
      </c>
      <c r="O2" s="97"/>
      <c r="P2" s="95" t="s">
        <v>2</v>
      </c>
      <c r="Q2" s="96"/>
      <c r="R2" s="1"/>
      <c r="S2" s="1"/>
      <c r="T2" s="1"/>
      <c r="U2" s="1"/>
      <c r="V2" s="1"/>
      <c r="W2" s="1"/>
    </row>
    <row r="3" spans="1:23" x14ac:dyDescent="0.25">
      <c r="A3" s="86" t="s">
        <v>319</v>
      </c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59"/>
      <c r="R3" s="1"/>
      <c r="S3" s="1"/>
      <c r="T3" s="1"/>
      <c r="U3" s="1"/>
      <c r="V3" s="1"/>
      <c r="W3" s="1"/>
    </row>
    <row r="4" spans="1:23" x14ac:dyDescent="0.25">
      <c r="A4" s="41"/>
      <c r="B4" s="7"/>
      <c r="C4" s="7"/>
      <c r="D4" s="7"/>
      <c r="E4" s="89" t="s">
        <v>7</v>
      </c>
      <c r="F4" s="90" t="s">
        <v>334</v>
      </c>
      <c r="G4" s="90"/>
      <c r="H4" s="90"/>
      <c r="I4" s="90"/>
      <c r="J4" s="90"/>
      <c r="K4" s="91" t="s">
        <v>329</v>
      </c>
      <c r="L4" s="90" t="s">
        <v>335</v>
      </c>
      <c r="M4" s="90"/>
      <c r="N4" s="90"/>
      <c r="O4" s="90"/>
      <c r="P4" s="90"/>
      <c r="Q4" s="42"/>
      <c r="R4" s="1"/>
      <c r="S4" s="1"/>
      <c r="T4" s="1"/>
      <c r="U4" s="1"/>
      <c r="V4" s="1"/>
      <c r="W4" s="1"/>
    </row>
    <row r="5" spans="1:23" s="39" customFormat="1" ht="30" x14ac:dyDescent="0.2">
      <c r="A5" s="43" t="s">
        <v>3</v>
      </c>
      <c r="B5" s="9" t="s">
        <v>4</v>
      </c>
      <c r="C5" s="8" t="s">
        <v>5</v>
      </c>
      <c r="D5" s="8" t="s">
        <v>6</v>
      </c>
      <c r="E5" s="89"/>
      <c r="F5" s="9" t="s">
        <v>323</v>
      </c>
      <c r="G5" s="9" t="s">
        <v>324</v>
      </c>
      <c r="H5" s="10" t="s">
        <v>325</v>
      </c>
      <c r="I5" s="9" t="s">
        <v>326</v>
      </c>
      <c r="J5" s="11" t="s">
        <v>327</v>
      </c>
      <c r="K5" s="91"/>
      <c r="L5" s="11" t="s">
        <v>328</v>
      </c>
      <c r="M5" s="9" t="s">
        <v>330</v>
      </c>
      <c r="N5" s="9" t="s">
        <v>331</v>
      </c>
      <c r="O5" s="9" t="s">
        <v>332</v>
      </c>
      <c r="P5" s="9" t="s">
        <v>333</v>
      </c>
      <c r="Q5" s="44" t="s">
        <v>339</v>
      </c>
      <c r="R5" s="38"/>
      <c r="S5" s="38"/>
      <c r="T5" s="38"/>
      <c r="U5" s="38"/>
      <c r="V5" s="38"/>
      <c r="W5" s="38"/>
    </row>
    <row r="6" spans="1:23" x14ac:dyDescent="0.2">
      <c r="A6" s="45" t="s">
        <v>8</v>
      </c>
      <c r="B6" s="12"/>
      <c r="C6" s="12"/>
      <c r="D6" s="12" t="s">
        <v>9</v>
      </c>
      <c r="E6" s="12"/>
      <c r="F6" s="13"/>
      <c r="G6" s="13"/>
      <c r="H6" s="13"/>
      <c r="I6" s="14"/>
      <c r="J6" s="13"/>
      <c r="K6" s="13"/>
      <c r="L6" s="13">
        <f>L7+L9+L15+L17+L22+L40+L58+L76+L94+L112+L130</f>
        <v>489596.69279999996</v>
      </c>
      <c r="M6" s="13">
        <f t="shared" ref="M6:P6" si="0">M7+M9+M15+M17+M22+M40+M58+M76+M94+M112+M130</f>
        <v>424413.87639999995</v>
      </c>
      <c r="N6" s="13">
        <f t="shared" si="0"/>
        <v>14781.928329999999</v>
      </c>
      <c r="O6" s="13">
        <f t="shared" si="0"/>
        <v>439195.80472999997</v>
      </c>
      <c r="P6" s="13">
        <f t="shared" si="0"/>
        <v>50400.888070000001</v>
      </c>
      <c r="Q6" s="46"/>
      <c r="R6" s="1"/>
      <c r="S6" s="1"/>
      <c r="T6" s="1"/>
      <c r="U6" s="1"/>
      <c r="V6" s="1"/>
      <c r="W6" s="1"/>
    </row>
    <row r="7" spans="1:23" x14ac:dyDescent="0.2">
      <c r="A7" s="45" t="s">
        <v>10</v>
      </c>
      <c r="B7" s="12"/>
      <c r="C7" s="12"/>
      <c r="D7" s="12" t="s">
        <v>11</v>
      </c>
      <c r="E7" s="12"/>
      <c r="F7" s="13"/>
      <c r="G7" s="13"/>
      <c r="H7" s="13"/>
      <c r="I7" s="14"/>
      <c r="J7" s="13"/>
      <c r="K7" s="13"/>
      <c r="L7" s="13">
        <f>L8</f>
        <v>70299.899999999994</v>
      </c>
      <c r="M7" s="13">
        <f t="shared" ref="M7:P7" si="1">M8</f>
        <v>51318.926999999996</v>
      </c>
      <c r="N7" s="13">
        <f t="shared" si="1"/>
        <v>3142.4055299999995</v>
      </c>
      <c r="O7" s="13">
        <f t="shared" si="1"/>
        <v>54461.332529999992</v>
      </c>
      <c r="P7" s="13">
        <f t="shared" si="1"/>
        <v>15838.567470000002</v>
      </c>
      <c r="Q7" s="70">
        <f>O7/L7</f>
        <v>0.77469999999999994</v>
      </c>
      <c r="R7" s="3"/>
      <c r="S7" s="1"/>
      <c r="T7" s="1"/>
      <c r="U7" s="1"/>
      <c r="V7" s="1"/>
      <c r="W7" s="1"/>
    </row>
    <row r="8" spans="1:23" x14ac:dyDescent="0.2">
      <c r="A8" s="47" t="s">
        <v>12</v>
      </c>
      <c r="B8" s="16"/>
      <c r="C8" s="15"/>
      <c r="D8" s="15" t="s">
        <v>13</v>
      </c>
      <c r="E8" s="17" t="s">
        <v>14</v>
      </c>
      <c r="F8" s="18">
        <v>1</v>
      </c>
      <c r="G8" s="18">
        <v>0.73</v>
      </c>
      <c r="H8" s="72">
        <v>4.4699999999999997E-2</v>
      </c>
      <c r="I8" s="18">
        <f>G8+H8</f>
        <v>0.77469999999999994</v>
      </c>
      <c r="J8" s="19">
        <f>F8-I8</f>
        <v>0.22530000000000006</v>
      </c>
      <c r="K8" s="20">
        <v>70299.899999999994</v>
      </c>
      <c r="L8" s="21">
        <f>F8*K8</f>
        <v>70299.899999999994</v>
      </c>
      <c r="M8" s="21">
        <f>G8*K8</f>
        <v>51318.926999999996</v>
      </c>
      <c r="N8" s="21">
        <f>H8*K8</f>
        <v>3142.4055299999995</v>
      </c>
      <c r="O8" s="21">
        <f>I8*K8</f>
        <v>54461.332529999992</v>
      </c>
      <c r="P8" s="21">
        <f>J8*K8</f>
        <v>15838.567470000002</v>
      </c>
      <c r="Q8" s="71">
        <f t="shared" ref="Q8:Q71" si="2">O8/L8</f>
        <v>0.77469999999999994</v>
      </c>
      <c r="R8" s="3"/>
      <c r="S8" s="1"/>
      <c r="T8" s="1"/>
      <c r="U8" s="1"/>
      <c r="V8" s="1"/>
      <c r="W8" s="1"/>
    </row>
    <row r="9" spans="1:23" x14ac:dyDescent="0.2">
      <c r="A9" s="45" t="s">
        <v>15</v>
      </c>
      <c r="B9" s="12"/>
      <c r="C9" s="12"/>
      <c r="D9" s="12" t="s">
        <v>16</v>
      </c>
      <c r="E9" s="12"/>
      <c r="F9" s="13"/>
      <c r="G9" s="13">
        <v>0</v>
      </c>
      <c r="H9" s="13"/>
      <c r="I9" s="14">
        <f t="shared" ref="I9:I72" si="3">G9+H9</f>
        <v>0</v>
      </c>
      <c r="J9" s="13">
        <f t="shared" ref="J9:J72" si="4">F9-I9</f>
        <v>0</v>
      </c>
      <c r="K9" s="13"/>
      <c r="L9" s="13">
        <f>SUM(L10:L14)</f>
        <v>13588.079999999998</v>
      </c>
      <c r="M9" s="13">
        <f t="shared" ref="M9:P9" si="5">SUM(M10:M14)</f>
        <v>7623.24</v>
      </c>
      <c r="N9" s="13">
        <f t="shared" si="5"/>
        <v>0</v>
      </c>
      <c r="O9" s="13">
        <f t="shared" si="5"/>
        <v>7623.24</v>
      </c>
      <c r="P9" s="13">
        <f t="shared" si="5"/>
        <v>5964.84</v>
      </c>
      <c r="Q9" s="70">
        <f t="shared" si="2"/>
        <v>0.56102407404136578</v>
      </c>
      <c r="R9" s="3"/>
      <c r="S9" s="1"/>
      <c r="T9" s="1"/>
      <c r="U9" s="1"/>
      <c r="V9" s="1"/>
      <c r="W9" s="1"/>
    </row>
    <row r="10" spans="1:23" x14ac:dyDescent="0.2">
      <c r="A10" s="47" t="s">
        <v>347</v>
      </c>
      <c r="B10" s="16" t="s">
        <v>17</v>
      </c>
      <c r="C10" s="15" t="s">
        <v>18</v>
      </c>
      <c r="D10" s="15" t="s">
        <v>19</v>
      </c>
      <c r="E10" s="17" t="s">
        <v>20</v>
      </c>
      <c r="F10" s="18">
        <v>12</v>
      </c>
      <c r="G10" s="18">
        <v>12</v>
      </c>
      <c r="H10" s="52"/>
      <c r="I10" s="18">
        <f>G10+H10</f>
        <v>12</v>
      </c>
      <c r="J10" s="19">
        <f t="shared" si="4"/>
        <v>0</v>
      </c>
      <c r="K10" s="20">
        <v>265.32</v>
      </c>
      <c r="L10" s="21">
        <f t="shared" ref="L10:L14" si="6">F10*K10</f>
        <v>3183.84</v>
      </c>
      <c r="M10" s="21">
        <f t="shared" ref="M10:M14" si="7">G10*K10</f>
        <v>3183.84</v>
      </c>
      <c r="N10" s="21">
        <f t="shared" ref="N10:N14" si="8">H10*K10</f>
        <v>0</v>
      </c>
      <c r="O10" s="21">
        <f t="shared" ref="O10:O14" si="9">I10*K10</f>
        <v>3183.84</v>
      </c>
      <c r="P10" s="21">
        <f t="shared" ref="P10:P14" si="10">J10*K10</f>
        <v>0</v>
      </c>
      <c r="Q10" s="71">
        <f t="shared" si="2"/>
        <v>1</v>
      </c>
      <c r="R10" s="3"/>
      <c r="S10" s="1"/>
      <c r="T10" s="1"/>
      <c r="U10" s="1"/>
      <c r="V10" s="1"/>
      <c r="W10" s="1"/>
    </row>
    <row r="11" spans="1:23" x14ac:dyDescent="0.2">
      <c r="A11" s="47" t="s">
        <v>346</v>
      </c>
      <c r="B11" s="16" t="s">
        <v>21</v>
      </c>
      <c r="C11" s="15" t="s">
        <v>22</v>
      </c>
      <c r="D11" s="15" t="s">
        <v>23</v>
      </c>
      <c r="E11" s="17" t="s">
        <v>20</v>
      </c>
      <c r="F11" s="18">
        <v>25</v>
      </c>
      <c r="G11" s="18">
        <v>20</v>
      </c>
      <c r="H11" s="52"/>
      <c r="I11" s="18">
        <f t="shared" si="3"/>
        <v>20</v>
      </c>
      <c r="J11" s="19">
        <f t="shared" si="4"/>
        <v>5</v>
      </c>
      <c r="K11" s="20">
        <v>221.97</v>
      </c>
      <c r="L11" s="21">
        <f t="shared" si="6"/>
        <v>5549.25</v>
      </c>
      <c r="M11" s="21">
        <f t="shared" si="7"/>
        <v>4439.3999999999996</v>
      </c>
      <c r="N11" s="21">
        <f t="shared" si="8"/>
        <v>0</v>
      </c>
      <c r="O11" s="21">
        <f t="shared" si="9"/>
        <v>4439.3999999999996</v>
      </c>
      <c r="P11" s="21">
        <f t="shared" si="10"/>
        <v>1109.8499999999999</v>
      </c>
      <c r="Q11" s="71">
        <f t="shared" si="2"/>
        <v>0.79999999999999993</v>
      </c>
      <c r="R11" s="3"/>
      <c r="S11" s="1"/>
      <c r="T11" s="1"/>
      <c r="U11" s="1"/>
      <c r="V11" s="1"/>
      <c r="W11" s="1"/>
    </row>
    <row r="12" spans="1:23" ht="28.5" x14ac:dyDescent="0.2">
      <c r="A12" s="47" t="s">
        <v>345</v>
      </c>
      <c r="B12" s="16" t="s">
        <v>24</v>
      </c>
      <c r="C12" s="15" t="s">
        <v>18</v>
      </c>
      <c r="D12" s="15" t="s">
        <v>25</v>
      </c>
      <c r="E12" s="17" t="s">
        <v>14</v>
      </c>
      <c r="F12" s="18">
        <v>1</v>
      </c>
      <c r="G12" s="18">
        <v>0</v>
      </c>
      <c r="H12" s="52"/>
      <c r="I12" s="18">
        <f t="shared" si="3"/>
        <v>0</v>
      </c>
      <c r="J12" s="19">
        <f t="shared" si="4"/>
        <v>1</v>
      </c>
      <c r="K12" s="20">
        <v>1603.24</v>
      </c>
      <c r="L12" s="21">
        <f t="shared" si="6"/>
        <v>1603.24</v>
      </c>
      <c r="M12" s="21">
        <f t="shared" si="7"/>
        <v>0</v>
      </c>
      <c r="N12" s="21">
        <f t="shared" si="8"/>
        <v>0</v>
      </c>
      <c r="O12" s="21">
        <f t="shared" si="9"/>
        <v>0</v>
      </c>
      <c r="P12" s="21">
        <f t="shared" si="10"/>
        <v>1603.24</v>
      </c>
      <c r="Q12" s="71">
        <f t="shared" si="2"/>
        <v>0</v>
      </c>
      <c r="R12" s="3"/>
      <c r="S12" s="1"/>
      <c r="T12" s="1"/>
      <c r="U12" s="1"/>
      <c r="V12" s="1"/>
      <c r="W12" s="1"/>
    </row>
    <row r="13" spans="1:23" ht="28.5" x14ac:dyDescent="0.2">
      <c r="A13" s="47" t="s">
        <v>344</v>
      </c>
      <c r="B13" s="16" t="s">
        <v>26</v>
      </c>
      <c r="C13" s="15" t="s">
        <v>22</v>
      </c>
      <c r="D13" s="15" t="s">
        <v>27</v>
      </c>
      <c r="E13" s="17" t="s">
        <v>14</v>
      </c>
      <c r="F13" s="18">
        <v>1</v>
      </c>
      <c r="G13" s="18">
        <v>0</v>
      </c>
      <c r="H13" s="52"/>
      <c r="I13" s="18">
        <f t="shared" si="3"/>
        <v>0</v>
      </c>
      <c r="J13" s="19">
        <f t="shared" si="4"/>
        <v>1</v>
      </c>
      <c r="K13" s="20">
        <v>656.55</v>
      </c>
      <c r="L13" s="21">
        <f t="shared" si="6"/>
        <v>656.55</v>
      </c>
      <c r="M13" s="21">
        <f t="shared" si="7"/>
        <v>0</v>
      </c>
      <c r="N13" s="21">
        <f t="shared" si="8"/>
        <v>0</v>
      </c>
      <c r="O13" s="21">
        <f t="shared" si="9"/>
        <v>0</v>
      </c>
      <c r="P13" s="21">
        <f t="shared" si="10"/>
        <v>656.55</v>
      </c>
      <c r="Q13" s="71">
        <f t="shared" si="2"/>
        <v>0</v>
      </c>
      <c r="R13" s="3"/>
      <c r="S13" s="1"/>
      <c r="T13" s="1"/>
      <c r="U13" s="1"/>
      <c r="V13" s="1"/>
      <c r="W13" s="1"/>
    </row>
    <row r="14" spans="1:23" ht="28.5" x14ac:dyDescent="0.2">
      <c r="A14" s="47" t="s">
        <v>343</v>
      </c>
      <c r="B14" s="16" t="s">
        <v>28</v>
      </c>
      <c r="C14" s="15" t="s">
        <v>18</v>
      </c>
      <c r="D14" s="15" t="s">
        <v>29</v>
      </c>
      <c r="E14" s="17" t="s">
        <v>20</v>
      </c>
      <c r="F14" s="18">
        <v>40</v>
      </c>
      <c r="G14" s="18">
        <v>0</v>
      </c>
      <c r="H14" s="52"/>
      <c r="I14" s="18">
        <f t="shared" si="3"/>
        <v>0</v>
      </c>
      <c r="J14" s="19">
        <f t="shared" si="4"/>
        <v>40</v>
      </c>
      <c r="K14" s="20">
        <v>64.88</v>
      </c>
      <c r="L14" s="21">
        <f t="shared" si="6"/>
        <v>2595.1999999999998</v>
      </c>
      <c r="M14" s="21">
        <f t="shared" si="7"/>
        <v>0</v>
      </c>
      <c r="N14" s="21">
        <f t="shared" si="8"/>
        <v>0</v>
      </c>
      <c r="O14" s="21">
        <f t="shared" si="9"/>
        <v>0</v>
      </c>
      <c r="P14" s="21">
        <f t="shared" si="10"/>
        <v>2595.1999999999998</v>
      </c>
      <c r="Q14" s="71">
        <f t="shared" si="2"/>
        <v>0</v>
      </c>
      <c r="R14" s="3"/>
      <c r="S14" s="1"/>
      <c r="T14" s="1"/>
      <c r="U14" s="1"/>
      <c r="V14" s="1"/>
      <c r="W14" s="1"/>
    </row>
    <row r="15" spans="1:23" x14ac:dyDescent="0.2">
      <c r="A15" s="45" t="s">
        <v>30</v>
      </c>
      <c r="B15" s="12"/>
      <c r="C15" s="12"/>
      <c r="D15" s="12" t="s">
        <v>31</v>
      </c>
      <c r="E15" s="12"/>
      <c r="F15" s="13"/>
      <c r="G15" s="13">
        <v>0</v>
      </c>
      <c r="H15" s="13"/>
      <c r="I15" s="14">
        <f t="shared" si="3"/>
        <v>0</v>
      </c>
      <c r="J15" s="13">
        <f t="shared" si="4"/>
        <v>0</v>
      </c>
      <c r="K15" s="13"/>
      <c r="L15" s="13">
        <f>L16</f>
        <v>137.376</v>
      </c>
      <c r="M15" s="13">
        <f t="shared" ref="M15:P15" si="11">M16</f>
        <v>0</v>
      </c>
      <c r="N15" s="13">
        <f t="shared" si="11"/>
        <v>0</v>
      </c>
      <c r="O15" s="13">
        <f t="shared" si="11"/>
        <v>0</v>
      </c>
      <c r="P15" s="13">
        <f t="shared" si="11"/>
        <v>137.376</v>
      </c>
      <c r="Q15" s="70">
        <f t="shared" si="2"/>
        <v>0</v>
      </c>
      <c r="R15" s="3"/>
      <c r="S15" s="1"/>
      <c r="T15" s="1"/>
      <c r="U15" s="1"/>
      <c r="V15" s="1"/>
      <c r="W15" s="1"/>
    </row>
    <row r="16" spans="1:23" x14ac:dyDescent="0.2">
      <c r="A16" s="48" t="s">
        <v>32</v>
      </c>
      <c r="B16" s="23" t="s">
        <v>33</v>
      </c>
      <c r="C16" s="22" t="s">
        <v>22</v>
      </c>
      <c r="D16" s="22" t="s">
        <v>34</v>
      </c>
      <c r="E16" s="24" t="s">
        <v>35</v>
      </c>
      <c r="F16" s="25">
        <v>1.2</v>
      </c>
      <c r="G16" s="25">
        <v>0</v>
      </c>
      <c r="H16" s="52"/>
      <c r="I16" s="18">
        <f t="shared" si="3"/>
        <v>0</v>
      </c>
      <c r="J16" s="19">
        <f t="shared" si="4"/>
        <v>1.2</v>
      </c>
      <c r="K16" s="20">
        <v>114.48</v>
      </c>
      <c r="L16" s="21">
        <f>F16*K16</f>
        <v>137.376</v>
      </c>
      <c r="M16" s="21">
        <f>G16*K16</f>
        <v>0</v>
      </c>
      <c r="N16" s="21">
        <f>H16*K16</f>
        <v>0</v>
      </c>
      <c r="O16" s="21">
        <f>I16*K16</f>
        <v>0</v>
      </c>
      <c r="P16" s="21">
        <f>J16*K16</f>
        <v>137.376</v>
      </c>
      <c r="Q16" s="71">
        <f t="shared" si="2"/>
        <v>0</v>
      </c>
      <c r="R16" s="3"/>
      <c r="S16" s="1"/>
      <c r="T16" s="1"/>
      <c r="U16" s="1"/>
      <c r="V16" s="1"/>
      <c r="W16" s="1"/>
    </row>
    <row r="17" spans="1:23" x14ac:dyDescent="0.2">
      <c r="A17" s="45" t="s">
        <v>36</v>
      </c>
      <c r="B17" s="12"/>
      <c r="C17" s="12"/>
      <c r="D17" s="12" t="s">
        <v>37</v>
      </c>
      <c r="E17" s="12"/>
      <c r="F17" s="13"/>
      <c r="G17" s="13">
        <v>0</v>
      </c>
      <c r="H17" s="13"/>
      <c r="I17" s="14">
        <f t="shared" si="3"/>
        <v>0</v>
      </c>
      <c r="J17" s="13">
        <f t="shared" si="4"/>
        <v>0</v>
      </c>
      <c r="K17" s="13"/>
      <c r="L17" s="13">
        <f>L19+L21</f>
        <v>9649.4439999999995</v>
      </c>
      <c r="M17" s="13">
        <f t="shared" ref="M17:P17" si="12">M19+M21</f>
        <v>9452.52</v>
      </c>
      <c r="N17" s="13">
        <f t="shared" si="12"/>
        <v>0</v>
      </c>
      <c r="O17" s="13">
        <f t="shared" si="12"/>
        <v>9452.52</v>
      </c>
      <c r="P17" s="13">
        <f t="shared" si="12"/>
        <v>196.92399999999998</v>
      </c>
      <c r="Q17" s="70">
        <f t="shared" si="2"/>
        <v>0.97959219204754189</v>
      </c>
      <c r="R17" s="3"/>
      <c r="S17" s="1"/>
      <c r="T17" s="1"/>
      <c r="U17" s="1"/>
      <c r="V17" s="1"/>
      <c r="W17" s="1"/>
    </row>
    <row r="18" spans="1:23" x14ac:dyDescent="0.2">
      <c r="A18" s="45" t="s">
        <v>38</v>
      </c>
      <c r="B18" s="12"/>
      <c r="C18" s="12"/>
      <c r="D18" s="12" t="s">
        <v>39</v>
      </c>
      <c r="E18" s="12"/>
      <c r="F18" s="13"/>
      <c r="G18" s="13">
        <v>0</v>
      </c>
      <c r="H18" s="13"/>
      <c r="I18" s="14">
        <f t="shared" si="3"/>
        <v>0</v>
      </c>
      <c r="J18" s="13">
        <f t="shared" si="4"/>
        <v>0</v>
      </c>
      <c r="K18" s="13"/>
      <c r="L18" s="13">
        <f>L19</f>
        <v>9452.52</v>
      </c>
      <c r="M18" s="13">
        <f t="shared" ref="M18:P18" si="13">M19</f>
        <v>9452.52</v>
      </c>
      <c r="N18" s="13">
        <f t="shared" si="13"/>
        <v>0</v>
      </c>
      <c r="O18" s="13">
        <f t="shared" si="13"/>
        <v>9452.52</v>
      </c>
      <c r="P18" s="13">
        <f t="shared" si="13"/>
        <v>0</v>
      </c>
      <c r="Q18" s="70">
        <f t="shared" si="2"/>
        <v>1</v>
      </c>
      <c r="R18" s="3"/>
      <c r="S18" s="1"/>
      <c r="T18" s="1"/>
      <c r="U18" s="1"/>
      <c r="V18" s="1"/>
      <c r="W18" s="1"/>
    </row>
    <row r="19" spans="1:23" ht="42.75" x14ac:dyDescent="0.2">
      <c r="A19" s="47" t="s">
        <v>348</v>
      </c>
      <c r="B19" s="16" t="s">
        <v>40</v>
      </c>
      <c r="C19" s="15" t="s">
        <v>18</v>
      </c>
      <c r="D19" s="15" t="s">
        <v>41</v>
      </c>
      <c r="E19" s="17" t="s">
        <v>42</v>
      </c>
      <c r="F19" s="18">
        <v>13503.6</v>
      </c>
      <c r="G19" s="18">
        <v>13503.6</v>
      </c>
      <c r="H19" s="52"/>
      <c r="I19" s="18">
        <f t="shared" si="3"/>
        <v>13503.6</v>
      </c>
      <c r="J19" s="19">
        <f t="shared" si="4"/>
        <v>0</v>
      </c>
      <c r="K19" s="20">
        <v>0.7</v>
      </c>
      <c r="L19" s="21">
        <f>F19*K19</f>
        <v>9452.52</v>
      </c>
      <c r="M19" s="21">
        <f>G19*K19</f>
        <v>9452.52</v>
      </c>
      <c r="N19" s="21">
        <f>H19*K19</f>
        <v>0</v>
      </c>
      <c r="O19" s="21">
        <f>I19*K19</f>
        <v>9452.52</v>
      </c>
      <c r="P19" s="21">
        <f>J19*K19</f>
        <v>0</v>
      </c>
      <c r="Q19" s="71">
        <f t="shared" si="2"/>
        <v>1</v>
      </c>
      <c r="R19" s="3"/>
      <c r="S19" s="1"/>
      <c r="T19" s="1"/>
      <c r="U19" s="1"/>
      <c r="V19" s="1"/>
      <c r="W19" s="1"/>
    </row>
    <row r="20" spans="1:23" x14ac:dyDescent="0.2">
      <c r="A20" s="45" t="s">
        <v>350</v>
      </c>
      <c r="B20" s="12"/>
      <c r="C20" s="12"/>
      <c r="D20" s="12" t="s">
        <v>43</v>
      </c>
      <c r="E20" s="12"/>
      <c r="F20" s="13"/>
      <c r="G20" s="13">
        <v>0</v>
      </c>
      <c r="H20" s="13"/>
      <c r="I20" s="14">
        <f t="shared" si="3"/>
        <v>0</v>
      </c>
      <c r="J20" s="13">
        <f t="shared" si="4"/>
        <v>0</v>
      </c>
      <c r="K20" s="13"/>
      <c r="L20" s="13">
        <f>L21</f>
        <v>196.92399999999998</v>
      </c>
      <c r="M20" s="13">
        <f t="shared" ref="M20:P20" si="14">M21</f>
        <v>0</v>
      </c>
      <c r="N20" s="13">
        <f t="shared" si="14"/>
        <v>0</v>
      </c>
      <c r="O20" s="13">
        <f t="shared" si="14"/>
        <v>0</v>
      </c>
      <c r="P20" s="13">
        <f t="shared" si="14"/>
        <v>196.92399999999998</v>
      </c>
      <c r="Q20" s="70">
        <f t="shared" si="2"/>
        <v>0</v>
      </c>
      <c r="R20" s="3"/>
      <c r="S20" s="1"/>
      <c r="T20" s="1"/>
      <c r="U20" s="1"/>
      <c r="V20" s="1"/>
      <c r="W20" s="1"/>
    </row>
    <row r="21" spans="1:23" ht="42.75" x14ac:dyDescent="0.2">
      <c r="A21" s="47" t="s">
        <v>349</v>
      </c>
      <c r="B21" s="16" t="s">
        <v>40</v>
      </c>
      <c r="C21" s="15" t="s">
        <v>18</v>
      </c>
      <c r="D21" s="15" t="s">
        <v>41</v>
      </c>
      <c r="E21" s="17" t="s">
        <v>42</v>
      </c>
      <c r="F21" s="18">
        <v>281.32</v>
      </c>
      <c r="G21" s="18">
        <v>0</v>
      </c>
      <c r="H21" s="52"/>
      <c r="I21" s="18">
        <f t="shared" si="3"/>
        <v>0</v>
      </c>
      <c r="J21" s="19">
        <f t="shared" si="4"/>
        <v>281.32</v>
      </c>
      <c r="K21" s="20">
        <v>0.7</v>
      </c>
      <c r="L21" s="21">
        <f>F21*K21</f>
        <v>196.92399999999998</v>
      </c>
      <c r="M21" s="21">
        <f>G21*K21</f>
        <v>0</v>
      </c>
      <c r="N21" s="21">
        <f>H21*K21</f>
        <v>0</v>
      </c>
      <c r="O21" s="21">
        <f>I21*K21</f>
        <v>0</v>
      </c>
      <c r="P21" s="21">
        <f>J21*K21</f>
        <v>196.92399999999998</v>
      </c>
      <c r="Q21" s="71">
        <f t="shared" si="2"/>
        <v>0</v>
      </c>
      <c r="R21" s="3"/>
      <c r="S21" s="1"/>
      <c r="T21" s="1"/>
      <c r="U21" s="1"/>
      <c r="V21" s="1"/>
      <c r="W21" s="1"/>
    </row>
    <row r="22" spans="1:23" x14ac:dyDescent="0.2">
      <c r="A22" s="45" t="s">
        <v>44</v>
      </c>
      <c r="B22" s="12"/>
      <c r="C22" s="12"/>
      <c r="D22" s="12" t="s">
        <v>45</v>
      </c>
      <c r="E22" s="12"/>
      <c r="F22" s="13"/>
      <c r="G22" s="13">
        <v>0</v>
      </c>
      <c r="H22" s="13"/>
      <c r="I22" s="14">
        <f t="shared" si="3"/>
        <v>0</v>
      </c>
      <c r="J22" s="13">
        <f t="shared" si="4"/>
        <v>0</v>
      </c>
      <c r="K22" s="13"/>
      <c r="L22" s="13">
        <f>L23+L25</f>
        <v>98180.442200000005</v>
      </c>
      <c r="M22" s="13">
        <f t="shared" ref="M22:P22" si="15">M23+M25</f>
        <v>89849.338600000003</v>
      </c>
      <c r="N22" s="13">
        <f t="shared" si="15"/>
        <v>1334.88</v>
      </c>
      <c r="O22" s="13">
        <f t="shared" si="15"/>
        <v>91184.218600000007</v>
      </c>
      <c r="P22" s="13">
        <f t="shared" si="15"/>
        <v>6996.2235999999957</v>
      </c>
      <c r="Q22" s="70">
        <f t="shared" si="2"/>
        <v>0.92874116837090392</v>
      </c>
      <c r="R22" s="3"/>
      <c r="S22" s="1"/>
      <c r="T22" s="1"/>
      <c r="U22" s="1"/>
      <c r="V22" s="1"/>
      <c r="W22" s="1"/>
    </row>
    <row r="23" spans="1:23" x14ac:dyDescent="0.2">
      <c r="A23" s="45" t="s">
        <v>46</v>
      </c>
      <c r="B23" s="12"/>
      <c r="C23" s="12"/>
      <c r="D23" s="12" t="s">
        <v>47</v>
      </c>
      <c r="E23" s="12"/>
      <c r="F23" s="13"/>
      <c r="G23" s="13">
        <v>0</v>
      </c>
      <c r="H23" s="13"/>
      <c r="I23" s="14">
        <f t="shared" si="3"/>
        <v>0</v>
      </c>
      <c r="J23" s="13">
        <f t="shared" si="4"/>
        <v>0</v>
      </c>
      <c r="K23" s="13"/>
      <c r="L23" s="13">
        <f>L24</f>
        <v>309.02190000000002</v>
      </c>
      <c r="M23" s="13">
        <f t="shared" ref="M23:P23" si="16">M24</f>
        <v>309.02190000000002</v>
      </c>
      <c r="N23" s="13">
        <f t="shared" si="16"/>
        <v>0</v>
      </c>
      <c r="O23" s="13">
        <f t="shared" si="16"/>
        <v>309.02190000000002</v>
      </c>
      <c r="P23" s="13">
        <f t="shared" si="16"/>
        <v>0</v>
      </c>
      <c r="Q23" s="70">
        <f t="shared" si="2"/>
        <v>1</v>
      </c>
      <c r="R23" s="3"/>
      <c r="S23" s="1"/>
      <c r="T23" s="1"/>
      <c r="U23" s="1"/>
      <c r="V23" s="1"/>
      <c r="W23" s="1"/>
    </row>
    <row r="24" spans="1:23" x14ac:dyDescent="0.2">
      <c r="A24" s="47" t="s">
        <v>48</v>
      </c>
      <c r="B24" s="16" t="s">
        <v>49</v>
      </c>
      <c r="C24" s="15" t="s">
        <v>22</v>
      </c>
      <c r="D24" s="15" t="s">
        <v>50</v>
      </c>
      <c r="E24" s="17" t="s">
        <v>20</v>
      </c>
      <c r="F24" s="18">
        <v>936.43</v>
      </c>
      <c r="G24" s="18">
        <v>936.43</v>
      </c>
      <c r="H24" s="52"/>
      <c r="I24" s="18">
        <f t="shared" si="3"/>
        <v>936.43</v>
      </c>
      <c r="J24" s="19">
        <f t="shared" si="4"/>
        <v>0</v>
      </c>
      <c r="K24" s="20">
        <v>0.33</v>
      </c>
      <c r="L24" s="21">
        <f>F24*K24</f>
        <v>309.02190000000002</v>
      </c>
      <c r="M24" s="21">
        <f>G24*K24</f>
        <v>309.02190000000002</v>
      </c>
      <c r="N24" s="21">
        <f>H24*K24</f>
        <v>0</v>
      </c>
      <c r="O24" s="21">
        <f>I24*K24</f>
        <v>309.02190000000002</v>
      </c>
      <c r="P24" s="21">
        <f>J24*K24</f>
        <v>0</v>
      </c>
      <c r="Q24" s="71">
        <f t="shared" si="2"/>
        <v>1</v>
      </c>
      <c r="R24" s="3"/>
      <c r="S24" s="1"/>
      <c r="T24" s="1"/>
      <c r="U24" s="1"/>
      <c r="V24" s="1"/>
      <c r="W24" s="1"/>
    </row>
    <row r="25" spans="1:23" x14ac:dyDescent="0.2">
      <c r="A25" s="49" t="s">
        <v>51</v>
      </c>
      <c r="B25" s="26"/>
      <c r="C25" s="26"/>
      <c r="D25" s="26" t="s">
        <v>52</v>
      </c>
      <c r="E25" s="26"/>
      <c r="F25" s="27"/>
      <c r="G25" s="27">
        <v>0</v>
      </c>
      <c r="H25" s="13"/>
      <c r="I25" s="27">
        <f t="shared" si="3"/>
        <v>0</v>
      </c>
      <c r="J25" s="13">
        <f t="shared" si="4"/>
        <v>0</v>
      </c>
      <c r="K25" s="13"/>
      <c r="L25" s="13">
        <f>SUM(L26:L39)</f>
        <v>97871.420299999998</v>
      </c>
      <c r="M25" s="13">
        <f t="shared" ref="M25:P25" si="17">SUM(M26:M39)</f>
        <v>89540.316699999996</v>
      </c>
      <c r="N25" s="13">
        <f t="shared" si="17"/>
        <v>1334.88</v>
      </c>
      <c r="O25" s="13">
        <f t="shared" si="17"/>
        <v>90875.1967</v>
      </c>
      <c r="P25" s="13">
        <f t="shared" si="17"/>
        <v>6996.2235999999957</v>
      </c>
      <c r="Q25" s="70">
        <f t="shared" si="2"/>
        <v>0.92851617378643481</v>
      </c>
      <c r="R25" s="3"/>
      <c r="S25" s="1"/>
      <c r="T25" s="1"/>
      <c r="U25" s="1"/>
      <c r="V25" s="1"/>
      <c r="W25" s="1"/>
    </row>
    <row r="26" spans="1:23" x14ac:dyDescent="0.2">
      <c r="A26" s="47" t="s">
        <v>53</v>
      </c>
      <c r="B26" s="16" t="s">
        <v>54</v>
      </c>
      <c r="C26" s="15" t="s">
        <v>22</v>
      </c>
      <c r="D26" s="15" t="s">
        <v>55</v>
      </c>
      <c r="E26" s="17" t="s">
        <v>20</v>
      </c>
      <c r="F26" s="18">
        <v>936.43</v>
      </c>
      <c r="G26" s="18">
        <v>936.43</v>
      </c>
      <c r="H26" s="52"/>
      <c r="I26" s="18">
        <f t="shared" si="3"/>
        <v>936.43</v>
      </c>
      <c r="J26" s="19">
        <f t="shared" si="4"/>
        <v>0</v>
      </c>
      <c r="K26" s="20">
        <v>1.1499999999999999</v>
      </c>
      <c r="L26" s="21">
        <f t="shared" ref="L26:L57" si="18">F26*K26</f>
        <v>1076.8944999999999</v>
      </c>
      <c r="M26" s="21">
        <f t="shared" ref="M26:M57" si="19">G26*K26</f>
        <v>1076.8944999999999</v>
      </c>
      <c r="N26" s="21">
        <f t="shared" ref="N26:N57" si="20">H26*K26</f>
        <v>0</v>
      </c>
      <c r="O26" s="21">
        <f t="shared" ref="O26:O57" si="21">I26*K26</f>
        <v>1076.8944999999999</v>
      </c>
      <c r="P26" s="21">
        <f t="shared" ref="P26:P39" si="22">J26*K26</f>
        <v>0</v>
      </c>
      <c r="Q26" s="71">
        <f t="shared" si="2"/>
        <v>1</v>
      </c>
      <c r="R26" s="3"/>
      <c r="S26" s="1"/>
      <c r="T26" s="1"/>
      <c r="U26" s="1"/>
      <c r="V26" s="1"/>
      <c r="W26" s="1"/>
    </row>
    <row r="27" spans="1:23" x14ac:dyDescent="0.2">
      <c r="A27" s="47" t="s">
        <v>56</v>
      </c>
      <c r="B27" s="16" t="s">
        <v>57</v>
      </c>
      <c r="C27" s="15" t="s">
        <v>22</v>
      </c>
      <c r="D27" s="15" t="s">
        <v>58</v>
      </c>
      <c r="E27" s="17" t="s">
        <v>59</v>
      </c>
      <c r="F27" s="18">
        <v>97.2</v>
      </c>
      <c r="G27" s="18">
        <v>97.2</v>
      </c>
      <c r="H27" s="52"/>
      <c r="I27" s="18">
        <f t="shared" si="3"/>
        <v>97.2</v>
      </c>
      <c r="J27" s="19">
        <f t="shared" si="4"/>
        <v>0</v>
      </c>
      <c r="K27" s="20">
        <v>2.65</v>
      </c>
      <c r="L27" s="21">
        <f t="shared" si="18"/>
        <v>257.58</v>
      </c>
      <c r="M27" s="21">
        <f t="shared" si="19"/>
        <v>257.58</v>
      </c>
      <c r="N27" s="21">
        <f t="shared" si="20"/>
        <v>0</v>
      </c>
      <c r="O27" s="21">
        <f t="shared" si="21"/>
        <v>257.58</v>
      </c>
      <c r="P27" s="21">
        <f t="shared" si="22"/>
        <v>0</v>
      </c>
      <c r="Q27" s="71">
        <f t="shared" si="2"/>
        <v>1</v>
      </c>
      <c r="R27" s="3"/>
      <c r="S27" s="1"/>
      <c r="T27" s="1"/>
      <c r="U27" s="1"/>
      <c r="V27" s="1"/>
      <c r="W27" s="1"/>
    </row>
    <row r="28" spans="1:23" x14ac:dyDescent="0.2">
      <c r="A28" s="47" t="s">
        <v>60</v>
      </c>
      <c r="B28" s="16" t="s">
        <v>61</v>
      </c>
      <c r="C28" s="15" t="s">
        <v>22</v>
      </c>
      <c r="D28" s="15" t="s">
        <v>62</v>
      </c>
      <c r="E28" s="17" t="s">
        <v>59</v>
      </c>
      <c r="F28" s="18">
        <v>97.2</v>
      </c>
      <c r="G28" s="18">
        <v>97.2</v>
      </c>
      <c r="H28" s="52"/>
      <c r="I28" s="18">
        <f t="shared" si="3"/>
        <v>97.2</v>
      </c>
      <c r="J28" s="19">
        <f t="shared" si="4"/>
        <v>0</v>
      </c>
      <c r="K28" s="20">
        <v>1</v>
      </c>
      <c r="L28" s="21">
        <f t="shared" si="18"/>
        <v>97.2</v>
      </c>
      <c r="M28" s="21">
        <f t="shared" si="19"/>
        <v>97.2</v>
      </c>
      <c r="N28" s="21">
        <f t="shared" si="20"/>
        <v>0</v>
      </c>
      <c r="O28" s="21">
        <f t="shared" si="21"/>
        <v>97.2</v>
      </c>
      <c r="P28" s="21">
        <f t="shared" si="22"/>
        <v>0</v>
      </c>
      <c r="Q28" s="71">
        <f t="shared" si="2"/>
        <v>1</v>
      </c>
      <c r="R28" s="3"/>
      <c r="S28" s="1"/>
      <c r="T28" s="1"/>
      <c r="U28" s="1"/>
      <c r="V28" s="1"/>
      <c r="W28" s="1"/>
    </row>
    <row r="29" spans="1:23" ht="28.5" x14ac:dyDescent="0.2">
      <c r="A29" s="47" t="s">
        <v>63</v>
      </c>
      <c r="B29" s="16" t="s">
        <v>64</v>
      </c>
      <c r="C29" s="15" t="s">
        <v>22</v>
      </c>
      <c r="D29" s="15" t="s">
        <v>65</v>
      </c>
      <c r="E29" s="17" t="s">
        <v>66</v>
      </c>
      <c r="F29" s="18">
        <v>2843.1</v>
      </c>
      <c r="G29" s="18">
        <v>2843.1</v>
      </c>
      <c r="H29" s="52"/>
      <c r="I29" s="18">
        <f t="shared" si="3"/>
        <v>2843.1</v>
      </c>
      <c r="J29" s="19">
        <f t="shared" si="4"/>
        <v>0</v>
      </c>
      <c r="K29" s="20">
        <v>1.31</v>
      </c>
      <c r="L29" s="21">
        <f t="shared" si="18"/>
        <v>3724.4610000000002</v>
      </c>
      <c r="M29" s="21">
        <f t="shared" si="19"/>
        <v>3724.4610000000002</v>
      </c>
      <c r="N29" s="21">
        <f t="shared" si="20"/>
        <v>0</v>
      </c>
      <c r="O29" s="21">
        <f t="shared" si="21"/>
        <v>3724.4610000000002</v>
      </c>
      <c r="P29" s="21">
        <f t="shared" si="22"/>
        <v>0</v>
      </c>
      <c r="Q29" s="71">
        <f t="shared" si="2"/>
        <v>1</v>
      </c>
      <c r="R29" s="3"/>
      <c r="S29" s="1"/>
      <c r="T29" s="1"/>
      <c r="U29" s="1"/>
      <c r="V29" s="1"/>
      <c r="W29" s="1"/>
    </row>
    <row r="30" spans="1:23" ht="28.5" x14ac:dyDescent="0.2">
      <c r="A30" s="47" t="s">
        <v>67</v>
      </c>
      <c r="B30" s="16" t="s">
        <v>68</v>
      </c>
      <c r="C30" s="15" t="s">
        <v>18</v>
      </c>
      <c r="D30" s="15" t="s">
        <v>69</v>
      </c>
      <c r="E30" s="17" t="s">
        <v>20</v>
      </c>
      <c r="F30" s="18">
        <v>936.43</v>
      </c>
      <c r="G30" s="18">
        <v>936.43</v>
      </c>
      <c r="H30" s="52"/>
      <c r="I30" s="18">
        <f t="shared" si="3"/>
        <v>936.43</v>
      </c>
      <c r="J30" s="19">
        <f t="shared" si="4"/>
        <v>0</v>
      </c>
      <c r="K30" s="20">
        <v>2.54</v>
      </c>
      <c r="L30" s="21">
        <f t="shared" si="18"/>
        <v>2378.5322000000001</v>
      </c>
      <c r="M30" s="21">
        <f t="shared" si="19"/>
        <v>2378.5322000000001</v>
      </c>
      <c r="N30" s="21">
        <f t="shared" si="20"/>
        <v>0</v>
      </c>
      <c r="O30" s="21">
        <f>I30*K30</f>
        <v>2378.5322000000001</v>
      </c>
      <c r="P30" s="21">
        <f t="shared" si="22"/>
        <v>0</v>
      </c>
      <c r="Q30" s="71">
        <f t="shared" si="2"/>
        <v>1</v>
      </c>
      <c r="R30" s="3"/>
      <c r="S30" s="1"/>
      <c r="T30" s="1"/>
      <c r="U30" s="1"/>
      <c r="V30" s="1"/>
      <c r="W30" s="1"/>
    </row>
    <row r="31" spans="1:23" ht="28.5" x14ac:dyDescent="0.2">
      <c r="A31" s="47" t="s">
        <v>70</v>
      </c>
      <c r="B31" s="16" t="s">
        <v>71</v>
      </c>
      <c r="C31" s="15" t="s">
        <v>22</v>
      </c>
      <c r="D31" s="15" t="s">
        <v>72</v>
      </c>
      <c r="E31" s="17" t="s">
        <v>59</v>
      </c>
      <c r="F31" s="18">
        <v>97.2</v>
      </c>
      <c r="G31" s="18">
        <v>97.2</v>
      </c>
      <c r="H31" s="52"/>
      <c r="I31" s="18">
        <f t="shared" si="3"/>
        <v>97.2</v>
      </c>
      <c r="J31" s="19">
        <f t="shared" si="4"/>
        <v>0</v>
      </c>
      <c r="K31" s="20">
        <v>7.51</v>
      </c>
      <c r="L31" s="21">
        <f t="shared" si="18"/>
        <v>729.97199999999998</v>
      </c>
      <c r="M31" s="21">
        <f t="shared" si="19"/>
        <v>729.97199999999998</v>
      </c>
      <c r="N31" s="21">
        <f t="shared" si="20"/>
        <v>0</v>
      </c>
      <c r="O31" s="21">
        <f>I31*K31</f>
        <v>729.97199999999998</v>
      </c>
      <c r="P31" s="21">
        <f t="shared" si="22"/>
        <v>0</v>
      </c>
      <c r="Q31" s="71">
        <f t="shared" si="2"/>
        <v>1</v>
      </c>
      <c r="R31" s="3"/>
      <c r="S31" s="1"/>
      <c r="T31" s="1"/>
      <c r="U31" s="1"/>
      <c r="V31" s="1"/>
      <c r="W31" s="1"/>
    </row>
    <row r="32" spans="1:23" ht="28.5" x14ac:dyDescent="0.2">
      <c r="A32" s="47" t="s">
        <v>73</v>
      </c>
      <c r="B32" s="16" t="s">
        <v>74</v>
      </c>
      <c r="C32" s="15" t="s">
        <v>22</v>
      </c>
      <c r="D32" s="15" t="s">
        <v>75</v>
      </c>
      <c r="E32" s="17" t="s">
        <v>59</v>
      </c>
      <c r="F32" s="18">
        <v>97.2</v>
      </c>
      <c r="G32" s="18">
        <v>97.2</v>
      </c>
      <c r="H32" s="52"/>
      <c r="I32" s="18">
        <f t="shared" si="3"/>
        <v>97.2</v>
      </c>
      <c r="J32" s="19">
        <f t="shared" si="4"/>
        <v>0</v>
      </c>
      <c r="K32" s="20">
        <v>11.6</v>
      </c>
      <c r="L32" s="21">
        <f t="shared" si="18"/>
        <v>1127.52</v>
      </c>
      <c r="M32" s="21">
        <f t="shared" si="19"/>
        <v>1127.52</v>
      </c>
      <c r="N32" s="21">
        <f t="shared" si="20"/>
        <v>0</v>
      </c>
      <c r="O32" s="21">
        <f t="shared" si="21"/>
        <v>1127.52</v>
      </c>
      <c r="P32" s="21">
        <f t="shared" si="22"/>
        <v>0</v>
      </c>
      <c r="Q32" s="71">
        <f t="shared" si="2"/>
        <v>1</v>
      </c>
      <c r="R32" s="3"/>
      <c r="S32" s="1"/>
      <c r="T32" s="1"/>
      <c r="U32" s="1"/>
      <c r="V32" s="1"/>
      <c r="W32" s="1"/>
    </row>
    <row r="33" spans="1:23" x14ac:dyDescent="0.2">
      <c r="A33" s="47" t="s">
        <v>76</v>
      </c>
      <c r="B33" s="16" t="s">
        <v>61</v>
      </c>
      <c r="C33" s="15" t="s">
        <v>22</v>
      </c>
      <c r="D33" s="15" t="s">
        <v>62</v>
      </c>
      <c r="E33" s="17" t="s">
        <v>59</v>
      </c>
      <c r="F33" s="18">
        <v>97.2</v>
      </c>
      <c r="G33" s="18">
        <v>97.2</v>
      </c>
      <c r="H33" s="52"/>
      <c r="I33" s="18">
        <f t="shared" si="3"/>
        <v>97.2</v>
      </c>
      <c r="J33" s="19">
        <f t="shared" si="4"/>
        <v>0</v>
      </c>
      <c r="K33" s="20">
        <v>1</v>
      </c>
      <c r="L33" s="21">
        <f t="shared" si="18"/>
        <v>97.2</v>
      </c>
      <c r="M33" s="21">
        <f t="shared" si="19"/>
        <v>97.2</v>
      </c>
      <c r="N33" s="21">
        <f t="shared" si="20"/>
        <v>0</v>
      </c>
      <c r="O33" s="21">
        <f t="shared" si="21"/>
        <v>97.2</v>
      </c>
      <c r="P33" s="21">
        <f t="shared" si="22"/>
        <v>0</v>
      </c>
      <c r="Q33" s="71">
        <f t="shared" si="2"/>
        <v>1</v>
      </c>
      <c r="R33" s="3"/>
      <c r="S33" s="1"/>
      <c r="T33" s="1"/>
      <c r="U33" s="1"/>
      <c r="V33" s="1"/>
      <c r="W33" s="1"/>
    </row>
    <row r="34" spans="1:23" ht="28.5" x14ac:dyDescent="0.2">
      <c r="A34" s="47" t="s">
        <v>77</v>
      </c>
      <c r="B34" s="16" t="s">
        <v>64</v>
      </c>
      <c r="C34" s="15" t="s">
        <v>22</v>
      </c>
      <c r="D34" s="15" t="s">
        <v>65</v>
      </c>
      <c r="E34" s="17" t="s">
        <v>66</v>
      </c>
      <c r="F34" s="18">
        <v>2843.1</v>
      </c>
      <c r="G34" s="18">
        <v>2843.1</v>
      </c>
      <c r="H34" s="52"/>
      <c r="I34" s="18">
        <f t="shared" si="3"/>
        <v>2843.1</v>
      </c>
      <c r="J34" s="19">
        <f t="shared" si="4"/>
        <v>0</v>
      </c>
      <c r="K34" s="20">
        <v>1.31</v>
      </c>
      <c r="L34" s="21">
        <f t="shared" si="18"/>
        <v>3724.4610000000002</v>
      </c>
      <c r="M34" s="21">
        <f t="shared" si="19"/>
        <v>3724.4610000000002</v>
      </c>
      <c r="N34" s="21">
        <f t="shared" si="20"/>
        <v>0</v>
      </c>
      <c r="O34" s="21">
        <f t="shared" si="21"/>
        <v>3724.4610000000002</v>
      </c>
      <c r="P34" s="21">
        <f t="shared" si="22"/>
        <v>0</v>
      </c>
      <c r="Q34" s="71">
        <f t="shared" si="2"/>
        <v>1</v>
      </c>
      <c r="R34" s="3"/>
      <c r="S34" s="1"/>
      <c r="T34" s="1"/>
      <c r="U34" s="1"/>
      <c r="V34" s="1"/>
      <c r="W34" s="1"/>
    </row>
    <row r="35" spans="1:23" x14ac:dyDescent="0.2">
      <c r="A35" s="47" t="s">
        <v>78</v>
      </c>
      <c r="B35" s="16" t="s">
        <v>79</v>
      </c>
      <c r="C35" s="15" t="s">
        <v>22</v>
      </c>
      <c r="D35" s="15" t="s">
        <v>80</v>
      </c>
      <c r="E35" s="17" t="s">
        <v>59</v>
      </c>
      <c r="F35" s="18">
        <v>97.2</v>
      </c>
      <c r="G35" s="18">
        <v>97.2</v>
      </c>
      <c r="H35" s="52"/>
      <c r="I35" s="18">
        <f t="shared" si="3"/>
        <v>97.2</v>
      </c>
      <c r="J35" s="19">
        <f t="shared" si="4"/>
        <v>0</v>
      </c>
      <c r="K35" s="20">
        <v>5.48</v>
      </c>
      <c r="L35" s="21">
        <f t="shared" si="18"/>
        <v>532.65600000000006</v>
      </c>
      <c r="M35" s="21">
        <f t="shared" si="19"/>
        <v>532.65600000000006</v>
      </c>
      <c r="N35" s="21">
        <f t="shared" si="20"/>
        <v>0</v>
      </c>
      <c r="O35" s="21">
        <f t="shared" si="21"/>
        <v>532.65600000000006</v>
      </c>
      <c r="P35" s="21">
        <f t="shared" si="22"/>
        <v>0</v>
      </c>
      <c r="Q35" s="71">
        <f t="shared" si="2"/>
        <v>1</v>
      </c>
      <c r="R35" s="3"/>
      <c r="S35" s="1"/>
      <c r="T35" s="1"/>
      <c r="U35" s="1"/>
      <c r="V35" s="1"/>
      <c r="W35" s="1"/>
    </row>
    <row r="36" spans="1:23" ht="28.5" x14ac:dyDescent="0.2">
      <c r="A36" s="47" t="s">
        <v>81</v>
      </c>
      <c r="B36" s="16" t="s">
        <v>82</v>
      </c>
      <c r="C36" s="15" t="s">
        <v>22</v>
      </c>
      <c r="D36" s="15" t="s">
        <v>83</v>
      </c>
      <c r="E36" s="17" t="s">
        <v>20</v>
      </c>
      <c r="F36" s="18">
        <v>936.43</v>
      </c>
      <c r="G36" s="18">
        <v>845</v>
      </c>
      <c r="H36" s="52"/>
      <c r="I36" s="18">
        <f t="shared" si="3"/>
        <v>845</v>
      </c>
      <c r="J36" s="19">
        <f t="shared" si="4"/>
        <v>91.42999999999995</v>
      </c>
      <c r="K36" s="20">
        <v>76.52</v>
      </c>
      <c r="L36" s="21">
        <f t="shared" si="18"/>
        <v>71655.623599999992</v>
      </c>
      <c r="M36" s="21">
        <f t="shared" si="19"/>
        <v>64659.399999999994</v>
      </c>
      <c r="N36" s="21">
        <f t="shared" si="20"/>
        <v>0</v>
      </c>
      <c r="O36" s="21">
        <f t="shared" si="21"/>
        <v>64659.399999999994</v>
      </c>
      <c r="P36" s="21">
        <f t="shared" si="22"/>
        <v>6996.2235999999957</v>
      </c>
      <c r="Q36" s="71">
        <f t="shared" si="2"/>
        <v>0.90236323056715395</v>
      </c>
      <c r="R36" s="3"/>
      <c r="S36" s="1"/>
      <c r="T36" s="1"/>
      <c r="U36" s="1"/>
      <c r="V36" s="1"/>
      <c r="W36" s="1"/>
    </row>
    <row r="37" spans="1:23" ht="28.5" x14ac:dyDescent="0.2">
      <c r="A37" s="47" t="s">
        <v>84</v>
      </c>
      <c r="B37" s="16" t="s">
        <v>85</v>
      </c>
      <c r="C37" s="15" t="s">
        <v>22</v>
      </c>
      <c r="D37" s="15" t="s">
        <v>86</v>
      </c>
      <c r="E37" s="17" t="s">
        <v>87</v>
      </c>
      <c r="F37" s="18">
        <v>324</v>
      </c>
      <c r="G37" s="18">
        <v>324</v>
      </c>
      <c r="H37" s="52"/>
      <c r="I37" s="18">
        <f t="shared" si="3"/>
        <v>324</v>
      </c>
      <c r="J37" s="19">
        <f t="shared" si="4"/>
        <v>0</v>
      </c>
      <c r="K37" s="20">
        <v>31.55</v>
      </c>
      <c r="L37" s="21">
        <f t="shared" si="18"/>
        <v>10222.200000000001</v>
      </c>
      <c r="M37" s="21">
        <f t="shared" si="19"/>
        <v>10222.200000000001</v>
      </c>
      <c r="N37" s="21">
        <f t="shared" si="20"/>
        <v>0</v>
      </c>
      <c r="O37" s="21">
        <f t="shared" si="21"/>
        <v>10222.200000000001</v>
      </c>
      <c r="P37" s="21">
        <f t="shared" si="22"/>
        <v>0</v>
      </c>
      <c r="Q37" s="71">
        <f t="shared" si="2"/>
        <v>1</v>
      </c>
      <c r="R37" s="3"/>
      <c r="S37" s="1"/>
      <c r="T37" s="1"/>
      <c r="U37" s="1"/>
      <c r="V37" s="1"/>
      <c r="W37" s="1"/>
    </row>
    <row r="38" spans="1:23" x14ac:dyDescent="0.2">
      <c r="A38" s="47" t="s">
        <v>88</v>
      </c>
      <c r="B38" s="16" t="s">
        <v>89</v>
      </c>
      <c r="C38" s="15" t="s">
        <v>22</v>
      </c>
      <c r="D38" s="15" t="s">
        <v>90</v>
      </c>
      <c r="E38" s="17" t="s">
        <v>87</v>
      </c>
      <c r="F38" s="18">
        <v>24</v>
      </c>
      <c r="G38" s="18">
        <v>24</v>
      </c>
      <c r="H38" s="52"/>
      <c r="I38" s="18">
        <f t="shared" si="3"/>
        <v>24</v>
      </c>
      <c r="J38" s="19">
        <f t="shared" si="4"/>
        <v>0</v>
      </c>
      <c r="K38" s="20">
        <v>38.01</v>
      </c>
      <c r="L38" s="21">
        <f t="shared" si="18"/>
        <v>912.24</v>
      </c>
      <c r="M38" s="21">
        <f t="shared" si="19"/>
        <v>912.24</v>
      </c>
      <c r="N38" s="21">
        <f t="shared" si="20"/>
        <v>0</v>
      </c>
      <c r="O38" s="21">
        <f t="shared" si="21"/>
        <v>912.24</v>
      </c>
      <c r="P38" s="21">
        <f t="shared" si="22"/>
        <v>0</v>
      </c>
      <c r="Q38" s="71">
        <f t="shared" si="2"/>
        <v>1</v>
      </c>
      <c r="R38" s="3"/>
      <c r="S38" s="1"/>
      <c r="T38" s="1"/>
      <c r="U38" s="1"/>
      <c r="V38" s="1"/>
      <c r="W38" s="1"/>
    </row>
    <row r="39" spans="1:23" x14ac:dyDescent="0.2">
      <c r="A39" s="47" t="s">
        <v>91</v>
      </c>
      <c r="B39" s="16" t="s">
        <v>92</v>
      </c>
      <c r="C39" s="15" t="s">
        <v>22</v>
      </c>
      <c r="D39" s="15" t="s">
        <v>93</v>
      </c>
      <c r="E39" s="17" t="s">
        <v>87</v>
      </c>
      <c r="F39" s="18">
        <v>324</v>
      </c>
      <c r="G39" s="18">
        <v>0</v>
      </c>
      <c r="H39" s="64">
        <v>324</v>
      </c>
      <c r="I39" s="18">
        <f t="shared" si="3"/>
        <v>324</v>
      </c>
      <c r="J39" s="19">
        <f t="shared" si="4"/>
        <v>0</v>
      </c>
      <c r="K39" s="20">
        <v>4.12</v>
      </c>
      <c r="L39" s="21">
        <f t="shared" si="18"/>
        <v>1334.88</v>
      </c>
      <c r="M39" s="21">
        <f t="shared" si="19"/>
        <v>0</v>
      </c>
      <c r="N39" s="21">
        <f t="shared" si="20"/>
        <v>1334.88</v>
      </c>
      <c r="O39" s="21">
        <f t="shared" si="21"/>
        <v>1334.88</v>
      </c>
      <c r="P39" s="21">
        <f t="shared" si="22"/>
        <v>0</v>
      </c>
      <c r="Q39" s="71">
        <f t="shared" si="2"/>
        <v>1</v>
      </c>
      <c r="R39" s="3"/>
      <c r="S39" s="1"/>
      <c r="T39" s="1"/>
      <c r="U39" s="1"/>
      <c r="V39" s="1"/>
      <c r="W39" s="1"/>
    </row>
    <row r="40" spans="1:23" x14ac:dyDescent="0.2">
      <c r="A40" s="45" t="s">
        <v>94</v>
      </c>
      <c r="B40" s="12"/>
      <c r="C40" s="12"/>
      <c r="D40" s="12" t="s">
        <v>95</v>
      </c>
      <c r="E40" s="12"/>
      <c r="F40" s="13"/>
      <c r="G40" s="13">
        <v>0</v>
      </c>
      <c r="H40" s="13"/>
      <c r="I40" s="14">
        <f t="shared" si="3"/>
        <v>0</v>
      </c>
      <c r="J40" s="13">
        <f t="shared" si="4"/>
        <v>0</v>
      </c>
      <c r="K40" s="13"/>
      <c r="L40" s="13">
        <f>L41+L43</f>
        <v>48292.835599999999</v>
      </c>
      <c r="M40" s="13">
        <f t="shared" ref="M40:P40" si="23">M41+M43</f>
        <v>37421.862800000003</v>
      </c>
      <c r="N40" s="13">
        <f t="shared" si="23"/>
        <v>609.76</v>
      </c>
      <c r="O40" s="13">
        <f t="shared" si="23"/>
        <v>38031.622800000005</v>
      </c>
      <c r="P40" s="13">
        <f t="shared" si="23"/>
        <v>10261.212799999998</v>
      </c>
      <c r="Q40" s="70">
        <f t="shared" si="2"/>
        <v>0.78752101274417619</v>
      </c>
      <c r="R40" s="3"/>
      <c r="S40" s="1"/>
      <c r="T40" s="1"/>
      <c r="U40" s="1"/>
      <c r="V40" s="1"/>
      <c r="W40" s="1"/>
    </row>
    <row r="41" spans="1:23" x14ac:dyDescent="0.2">
      <c r="A41" s="45" t="s">
        <v>96</v>
      </c>
      <c r="B41" s="12"/>
      <c r="C41" s="12"/>
      <c r="D41" s="12" t="s">
        <v>47</v>
      </c>
      <c r="E41" s="12"/>
      <c r="F41" s="13"/>
      <c r="G41" s="13">
        <v>0</v>
      </c>
      <c r="H41" s="13"/>
      <c r="I41" s="14">
        <f t="shared" si="3"/>
        <v>0</v>
      </c>
      <c r="J41" s="13">
        <f t="shared" si="4"/>
        <v>0</v>
      </c>
      <c r="K41" s="13"/>
      <c r="L41" s="13">
        <f>L42</f>
        <v>150.69120000000001</v>
      </c>
      <c r="M41" s="13">
        <f t="shared" ref="M41:P41" si="24">M42</f>
        <v>150.69120000000001</v>
      </c>
      <c r="N41" s="13">
        <f t="shared" si="24"/>
        <v>0</v>
      </c>
      <c r="O41" s="13">
        <f t="shared" si="24"/>
        <v>150.69120000000001</v>
      </c>
      <c r="P41" s="13">
        <f t="shared" si="24"/>
        <v>0</v>
      </c>
      <c r="Q41" s="70">
        <f t="shared" si="2"/>
        <v>1</v>
      </c>
      <c r="R41" s="3"/>
      <c r="S41" s="1"/>
      <c r="T41" s="1"/>
      <c r="U41" s="1"/>
      <c r="V41" s="1"/>
      <c r="W41" s="1"/>
    </row>
    <row r="42" spans="1:23" x14ac:dyDescent="0.2">
      <c r="A42" s="47" t="s">
        <v>97</v>
      </c>
      <c r="B42" s="16" t="s">
        <v>49</v>
      </c>
      <c r="C42" s="15" t="s">
        <v>22</v>
      </c>
      <c r="D42" s="15" t="s">
        <v>50</v>
      </c>
      <c r="E42" s="17" t="s">
        <v>20</v>
      </c>
      <c r="F42" s="18">
        <v>456.64</v>
      </c>
      <c r="G42" s="18">
        <v>456.64</v>
      </c>
      <c r="H42" s="52"/>
      <c r="I42" s="18">
        <f t="shared" si="3"/>
        <v>456.64</v>
      </c>
      <c r="J42" s="19">
        <f t="shared" si="4"/>
        <v>0</v>
      </c>
      <c r="K42" s="20">
        <v>0.33</v>
      </c>
      <c r="L42" s="21">
        <f>F42*K42</f>
        <v>150.69120000000001</v>
      </c>
      <c r="M42" s="21">
        <f>G42*K42</f>
        <v>150.69120000000001</v>
      </c>
      <c r="N42" s="21">
        <f>H42*K42</f>
        <v>0</v>
      </c>
      <c r="O42" s="21">
        <f>I42*K42</f>
        <v>150.69120000000001</v>
      </c>
      <c r="P42" s="21">
        <f>J42*K42</f>
        <v>0</v>
      </c>
      <c r="Q42" s="71">
        <f t="shared" si="2"/>
        <v>1</v>
      </c>
      <c r="R42" s="3"/>
      <c r="S42" s="1"/>
      <c r="T42" s="1"/>
      <c r="U42" s="1"/>
      <c r="V42" s="1"/>
      <c r="W42" s="1"/>
    </row>
    <row r="43" spans="1:23" x14ac:dyDescent="0.2">
      <c r="A43" s="45" t="s">
        <v>98</v>
      </c>
      <c r="B43" s="12"/>
      <c r="C43" s="12"/>
      <c r="D43" s="12" t="s">
        <v>52</v>
      </c>
      <c r="E43" s="12"/>
      <c r="F43" s="13"/>
      <c r="G43" s="13">
        <v>0</v>
      </c>
      <c r="H43" s="13"/>
      <c r="I43" s="14">
        <f t="shared" si="3"/>
        <v>0</v>
      </c>
      <c r="J43" s="13">
        <f t="shared" si="4"/>
        <v>0</v>
      </c>
      <c r="K43" s="13"/>
      <c r="L43" s="13">
        <f>SUM(L44:L57)</f>
        <v>48142.144399999997</v>
      </c>
      <c r="M43" s="13">
        <f t="shared" ref="M43:P43" si="25">SUM(M44:M57)</f>
        <v>37271.171600000001</v>
      </c>
      <c r="N43" s="13">
        <f t="shared" si="25"/>
        <v>609.76</v>
      </c>
      <c r="O43" s="13">
        <f t="shared" si="25"/>
        <v>37880.931600000004</v>
      </c>
      <c r="P43" s="13">
        <f t="shared" si="25"/>
        <v>10261.212799999998</v>
      </c>
      <c r="Q43" s="70">
        <f t="shared" si="2"/>
        <v>0.78685592576137942</v>
      </c>
      <c r="R43" s="3"/>
      <c r="S43" s="1"/>
      <c r="T43" s="1"/>
      <c r="U43" s="1"/>
      <c r="V43" s="1"/>
      <c r="W43" s="1"/>
    </row>
    <row r="44" spans="1:23" x14ac:dyDescent="0.2">
      <c r="A44" s="47" t="s">
        <v>99</v>
      </c>
      <c r="B44" s="16" t="s">
        <v>54</v>
      </c>
      <c r="C44" s="15" t="s">
        <v>22</v>
      </c>
      <c r="D44" s="15" t="s">
        <v>55</v>
      </c>
      <c r="E44" s="17" t="s">
        <v>20</v>
      </c>
      <c r="F44" s="18">
        <v>456.64</v>
      </c>
      <c r="G44" s="18">
        <v>456.64</v>
      </c>
      <c r="H44" s="52"/>
      <c r="I44" s="18">
        <f t="shared" si="3"/>
        <v>456.64</v>
      </c>
      <c r="J44" s="19">
        <f t="shared" si="4"/>
        <v>0</v>
      </c>
      <c r="K44" s="20">
        <v>1.1499999999999999</v>
      </c>
      <c r="L44" s="21">
        <f t="shared" si="18"/>
        <v>525.13599999999997</v>
      </c>
      <c r="M44" s="21">
        <f t="shared" si="19"/>
        <v>525.13599999999997</v>
      </c>
      <c r="N44" s="21">
        <f t="shared" si="20"/>
        <v>0</v>
      </c>
      <c r="O44" s="21">
        <f t="shared" si="21"/>
        <v>525.13599999999997</v>
      </c>
      <c r="P44" s="21">
        <f t="shared" ref="P44:P57" si="26">J44*K44</f>
        <v>0</v>
      </c>
      <c r="Q44" s="71">
        <f t="shared" si="2"/>
        <v>1</v>
      </c>
      <c r="R44" s="3"/>
      <c r="S44" s="1"/>
      <c r="T44" s="1"/>
      <c r="U44" s="1"/>
      <c r="V44" s="1"/>
      <c r="W44" s="1"/>
    </row>
    <row r="45" spans="1:23" x14ac:dyDescent="0.2">
      <c r="A45" s="47" t="s">
        <v>100</v>
      </c>
      <c r="B45" s="16" t="s">
        <v>57</v>
      </c>
      <c r="C45" s="15" t="s">
        <v>22</v>
      </c>
      <c r="D45" s="15" t="s">
        <v>58</v>
      </c>
      <c r="E45" s="17" t="s">
        <v>59</v>
      </c>
      <c r="F45" s="18">
        <v>49.2</v>
      </c>
      <c r="G45" s="18">
        <v>49.2</v>
      </c>
      <c r="H45" s="52"/>
      <c r="I45" s="18">
        <f t="shared" si="3"/>
        <v>49.2</v>
      </c>
      <c r="J45" s="19">
        <f t="shared" si="4"/>
        <v>0</v>
      </c>
      <c r="K45" s="20">
        <v>2.65</v>
      </c>
      <c r="L45" s="21">
        <f t="shared" si="18"/>
        <v>130.38</v>
      </c>
      <c r="M45" s="21">
        <f t="shared" si="19"/>
        <v>130.38</v>
      </c>
      <c r="N45" s="21">
        <f t="shared" si="20"/>
        <v>0</v>
      </c>
      <c r="O45" s="21">
        <f t="shared" si="21"/>
        <v>130.38</v>
      </c>
      <c r="P45" s="21">
        <f t="shared" si="26"/>
        <v>0</v>
      </c>
      <c r="Q45" s="71">
        <f t="shared" si="2"/>
        <v>1</v>
      </c>
      <c r="R45" s="3"/>
      <c r="S45" s="1"/>
      <c r="T45" s="1"/>
      <c r="U45" s="1"/>
      <c r="V45" s="1"/>
      <c r="W45" s="1"/>
    </row>
    <row r="46" spans="1:23" x14ac:dyDescent="0.2">
      <c r="A46" s="47" t="s">
        <v>101</v>
      </c>
      <c r="B46" s="16" t="s">
        <v>61</v>
      </c>
      <c r="C46" s="15" t="s">
        <v>22</v>
      </c>
      <c r="D46" s="15" t="s">
        <v>62</v>
      </c>
      <c r="E46" s="17" t="s">
        <v>59</v>
      </c>
      <c r="F46" s="18">
        <v>49.2</v>
      </c>
      <c r="G46" s="18">
        <v>49.2</v>
      </c>
      <c r="H46" s="52"/>
      <c r="I46" s="18">
        <f t="shared" si="3"/>
        <v>49.2</v>
      </c>
      <c r="J46" s="19">
        <f t="shared" si="4"/>
        <v>0</v>
      </c>
      <c r="K46" s="20">
        <v>1</v>
      </c>
      <c r="L46" s="21">
        <f t="shared" si="18"/>
        <v>49.2</v>
      </c>
      <c r="M46" s="21">
        <f t="shared" si="19"/>
        <v>49.2</v>
      </c>
      <c r="N46" s="21">
        <f t="shared" si="20"/>
        <v>0</v>
      </c>
      <c r="O46" s="21">
        <f t="shared" si="21"/>
        <v>49.2</v>
      </c>
      <c r="P46" s="21">
        <f t="shared" si="26"/>
        <v>0</v>
      </c>
      <c r="Q46" s="71">
        <f t="shared" si="2"/>
        <v>1</v>
      </c>
      <c r="R46" s="3"/>
      <c r="S46" s="1"/>
      <c r="T46" s="1"/>
      <c r="U46" s="1"/>
      <c r="V46" s="1"/>
      <c r="W46" s="1"/>
    </row>
    <row r="47" spans="1:23" ht="28.5" x14ac:dyDescent="0.2">
      <c r="A47" s="47" t="s">
        <v>102</v>
      </c>
      <c r="B47" s="16" t="s">
        <v>64</v>
      </c>
      <c r="C47" s="15" t="s">
        <v>22</v>
      </c>
      <c r="D47" s="15" t="s">
        <v>65</v>
      </c>
      <c r="E47" s="17" t="s">
        <v>66</v>
      </c>
      <c r="F47" s="18">
        <v>1439.1</v>
      </c>
      <c r="G47" s="18">
        <v>1439.1</v>
      </c>
      <c r="H47" s="52"/>
      <c r="I47" s="18">
        <f t="shared" si="3"/>
        <v>1439.1</v>
      </c>
      <c r="J47" s="19">
        <f t="shared" si="4"/>
        <v>0</v>
      </c>
      <c r="K47" s="20">
        <v>1.31</v>
      </c>
      <c r="L47" s="21">
        <f t="shared" si="18"/>
        <v>1885.221</v>
      </c>
      <c r="M47" s="21">
        <f t="shared" si="19"/>
        <v>1885.221</v>
      </c>
      <c r="N47" s="21">
        <f t="shared" si="20"/>
        <v>0</v>
      </c>
      <c r="O47" s="21">
        <f t="shared" si="21"/>
        <v>1885.221</v>
      </c>
      <c r="P47" s="21">
        <f t="shared" si="26"/>
        <v>0</v>
      </c>
      <c r="Q47" s="71">
        <f t="shared" si="2"/>
        <v>1</v>
      </c>
      <c r="R47" s="3"/>
      <c r="S47" s="1"/>
      <c r="T47" s="1"/>
      <c r="U47" s="1"/>
      <c r="V47" s="1"/>
      <c r="W47" s="1"/>
    </row>
    <row r="48" spans="1:23" ht="28.5" x14ac:dyDescent="0.2">
      <c r="A48" s="47" t="s">
        <v>103</v>
      </c>
      <c r="B48" s="16" t="s">
        <v>68</v>
      </c>
      <c r="C48" s="15" t="s">
        <v>18</v>
      </c>
      <c r="D48" s="15" t="s">
        <v>69</v>
      </c>
      <c r="E48" s="17" t="s">
        <v>20</v>
      </c>
      <c r="F48" s="18">
        <v>456.64</v>
      </c>
      <c r="G48" s="18">
        <v>456.64</v>
      </c>
      <c r="H48" s="52"/>
      <c r="I48" s="18">
        <f t="shared" si="3"/>
        <v>456.64</v>
      </c>
      <c r="J48" s="19">
        <f t="shared" si="4"/>
        <v>0</v>
      </c>
      <c r="K48" s="20">
        <v>2.54</v>
      </c>
      <c r="L48" s="21">
        <f t="shared" si="18"/>
        <v>1159.8656000000001</v>
      </c>
      <c r="M48" s="21">
        <f t="shared" si="19"/>
        <v>1159.8656000000001</v>
      </c>
      <c r="N48" s="21">
        <f t="shared" si="20"/>
        <v>0</v>
      </c>
      <c r="O48" s="21">
        <f t="shared" si="21"/>
        <v>1159.8656000000001</v>
      </c>
      <c r="P48" s="21">
        <f t="shared" si="26"/>
        <v>0</v>
      </c>
      <c r="Q48" s="71">
        <f t="shared" si="2"/>
        <v>1</v>
      </c>
      <c r="R48" s="3"/>
      <c r="S48" s="1"/>
      <c r="T48" s="1"/>
      <c r="U48" s="1"/>
      <c r="V48" s="1"/>
      <c r="W48" s="1"/>
    </row>
    <row r="49" spans="1:23" ht="28.5" x14ac:dyDescent="0.2">
      <c r="A49" s="47" t="s">
        <v>104</v>
      </c>
      <c r="B49" s="16" t="s">
        <v>71</v>
      </c>
      <c r="C49" s="15" t="s">
        <v>22</v>
      </c>
      <c r="D49" s="15" t="s">
        <v>72</v>
      </c>
      <c r="E49" s="17" t="s">
        <v>59</v>
      </c>
      <c r="F49" s="18">
        <v>49.2</v>
      </c>
      <c r="G49" s="18">
        <v>49.2</v>
      </c>
      <c r="H49" s="52"/>
      <c r="I49" s="18">
        <f t="shared" si="3"/>
        <v>49.2</v>
      </c>
      <c r="J49" s="19">
        <f t="shared" si="4"/>
        <v>0</v>
      </c>
      <c r="K49" s="20">
        <v>7.51</v>
      </c>
      <c r="L49" s="21">
        <f t="shared" si="18"/>
        <v>369.49200000000002</v>
      </c>
      <c r="M49" s="21">
        <f t="shared" si="19"/>
        <v>369.49200000000002</v>
      </c>
      <c r="N49" s="21">
        <f t="shared" si="20"/>
        <v>0</v>
      </c>
      <c r="O49" s="21">
        <f t="shared" si="21"/>
        <v>369.49200000000002</v>
      </c>
      <c r="P49" s="21">
        <f t="shared" si="26"/>
        <v>0</v>
      </c>
      <c r="Q49" s="71">
        <f t="shared" si="2"/>
        <v>1</v>
      </c>
      <c r="R49" s="3"/>
      <c r="S49" s="1"/>
      <c r="T49" s="1"/>
      <c r="U49" s="1"/>
      <c r="V49" s="1"/>
      <c r="W49" s="1"/>
    </row>
    <row r="50" spans="1:23" ht="28.5" x14ac:dyDescent="0.2">
      <c r="A50" s="47" t="s">
        <v>105</v>
      </c>
      <c r="B50" s="16" t="s">
        <v>74</v>
      </c>
      <c r="C50" s="15" t="s">
        <v>22</v>
      </c>
      <c r="D50" s="15" t="s">
        <v>75</v>
      </c>
      <c r="E50" s="17" t="s">
        <v>59</v>
      </c>
      <c r="F50" s="18">
        <v>49.2</v>
      </c>
      <c r="G50" s="18">
        <v>49.2</v>
      </c>
      <c r="H50" s="52"/>
      <c r="I50" s="18">
        <f t="shared" si="3"/>
        <v>49.2</v>
      </c>
      <c r="J50" s="19">
        <f t="shared" si="4"/>
        <v>0</v>
      </c>
      <c r="K50" s="20">
        <v>11.6</v>
      </c>
      <c r="L50" s="21">
        <f t="shared" si="18"/>
        <v>570.72</v>
      </c>
      <c r="M50" s="21">
        <f t="shared" si="19"/>
        <v>570.72</v>
      </c>
      <c r="N50" s="21">
        <f t="shared" si="20"/>
        <v>0</v>
      </c>
      <c r="O50" s="21">
        <f t="shared" si="21"/>
        <v>570.72</v>
      </c>
      <c r="P50" s="21">
        <f t="shared" si="26"/>
        <v>0</v>
      </c>
      <c r="Q50" s="71">
        <f t="shared" si="2"/>
        <v>1</v>
      </c>
      <c r="R50" s="3"/>
      <c r="S50" s="1"/>
      <c r="T50" s="1"/>
      <c r="U50" s="1"/>
      <c r="V50" s="1"/>
      <c r="W50" s="1"/>
    </row>
    <row r="51" spans="1:23" x14ac:dyDescent="0.2">
      <c r="A51" s="47" t="s">
        <v>106</v>
      </c>
      <c r="B51" s="16" t="s">
        <v>61</v>
      </c>
      <c r="C51" s="15" t="s">
        <v>22</v>
      </c>
      <c r="D51" s="15" t="s">
        <v>62</v>
      </c>
      <c r="E51" s="17" t="s">
        <v>59</v>
      </c>
      <c r="F51" s="18">
        <v>49.2</v>
      </c>
      <c r="G51" s="18">
        <v>49.2</v>
      </c>
      <c r="H51" s="52"/>
      <c r="I51" s="18">
        <f t="shared" si="3"/>
        <v>49.2</v>
      </c>
      <c r="J51" s="19">
        <f t="shared" si="4"/>
        <v>0</v>
      </c>
      <c r="K51" s="20">
        <v>1</v>
      </c>
      <c r="L51" s="21">
        <f t="shared" si="18"/>
        <v>49.2</v>
      </c>
      <c r="M51" s="21">
        <f t="shared" si="19"/>
        <v>49.2</v>
      </c>
      <c r="N51" s="21">
        <f t="shared" si="20"/>
        <v>0</v>
      </c>
      <c r="O51" s="21">
        <f t="shared" si="21"/>
        <v>49.2</v>
      </c>
      <c r="P51" s="21">
        <f t="shared" si="26"/>
        <v>0</v>
      </c>
      <c r="Q51" s="71">
        <f t="shared" si="2"/>
        <v>1</v>
      </c>
      <c r="R51" s="3"/>
      <c r="S51" s="1"/>
      <c r="T51" s="1"/>
      <c r="U51" s="1"/>
      <c r="V51" s="1"/>
      <c r="W51" s="1"/>
    </row>
    <row r="52" spans="1:23" ht="28.5" x14ac:dyDescent="0.2">
      <c r="A52" s="47" t="s">
        <v>107</v>
      </c>
      <c r="B52" s="16" t="s">
        <v>64</v>
      </c>
      <c r="C52" s="15" t="s">
        <v>22</v>
      </c>
      <c r="D52" s="15" t="s">
        <v>65</v>
      </c>
      <c r="E52" s="17" t="s">
        <v>66</v>
      </c>
      <c r="F52" s="18">
        <v>1439.1</v>
      </c>
      <c r="G52" s="18">
        <v>1439.1</v>
      </c>
      <c r="H52" s="52"/>
      <c r="I52" s="18">
        <f t="shared" si="3"/>
        <v>1439.1</v>
      </c>
      <c r="J52" s="19">
        <f t="shared" si="4"/>
        <v>0</v>
      </c>
      <c r="K52" s="20">
        <v>1.31</v>
      </c>
      <c r="L52" s="21">
        <f t="shared" si="18"/>
        <v>1885.221</v>
      </c>
      <c r="M52" s="21">
        <f t="shared" si="19"/>
        <v>1885.221</v>
      </c>
      <c r="N52" s="21">
        <f t="shared" si="20"/>
        <v>0</v>
      </c>
      <c r="O52" s="21">
        <f t="shared" si="21"/>
        <v>1885.221</v>
      </c>
      <c r="P52" s="21">
        <f t="shared" si="26"/>
        <v>0</v>
      </c>
      <c r="Q52" s="71">
        <f t="shared" si="2"/>
        <v>1</v>
      </c>
      <c r="R52" s="3"/>
      <c r="S52" s="1"/>
      <c r="T52" s="1"/>
      <c r="U52" s="1"/>
      <c r="V52" s="1"/>
      <c r="W52" s="1"/>
    </row>
    <row r="53" spans="1:23" x14ac:dyDescent="0.2">
      <c r="A53" s="47" t="s">
        <v>108</v>
      </c>
      <c r="B53" s="16" t="s">
        <v>79</v>
      </c>
      <c r="C53" s="15" t="s">
        <v>22</v>
      </c>
      <c r="D53" s="15" t="s">
        <v>80</v>
      </c>
      <c r="E53" s="17" t="s">
        <v>59</v>
      </c>
      <c r="F53" s="18">
        <v>49.2</v>
      </c>
      <c r="G53" s="18">
        <v>49.2</v>
      </c>
      <c r="H53" s="52"/>
      <c r="I53" s="18">
        <f t="shared" si="3"/>
        <v>49.2</v>
      </c>
      <c r="J53" s="19">
        <f t="shared" si="4"/>
        <v>0</v>
      </c>
      <c r="K53" s="20">
        <v>5.48</v>
      </c>
      <c r="L53" s="21">
        <f t="shared" si="18"/>
        <v>269.61600000000004</v>
      </c>
      <c r="M53" s="21">
        <f t="shared" si="19"/>
        <v>269.61600000000004</v>
      </c>
      <c r="N53" s="21">
        <f t="shared" si="20"/>
        <v>0</v>
      </c>
      <c r="O53" s="21">
        <f t="shared" si="21"/>
        <v>269.61600000000004</v>
      </c>
      <c r="P53" s="21">
        <f t="shared" si="26"/>
        <v>0</v>
      </c>
      <c r="Q53" s="71">
        <f t="shared" si="2"/>
        <v>1</v>
      </c>
      <c r="R53" s="3"/>
      <c r="S53" s="1"/>
      <c r="T53" s="1"/>
      <c r="U53" s="1"/>
      <c r="V53" s="1"/>
      <c r="W53" s="1"/>
    </row>
    <row r="54" spans="1:23" ht="28.5" x14ac:dyDescent="0.2">
      <c r="A54" s="47" t="s">
        <v>109</v>
      </c>
      <c r="B54" s="16" t="s">
        <v>82</v>
      </c>
      <c r="C54" s="15" t="s">
        <v>22</v>
      </c>
      <c r="D54" s="15" t="s">
        <v>83</v>
      </c>
      <c r="E54" s="17" t="s">
        <v>20</v>
      </c>
      <c r="F54" s="18">
        <v>456.64</v>
      </c>
      <c r="G54" s="18">
        <v>330</v>
      </c>
      <c r="H54" s="52"/>
      <c r="I54" s="18">
        <f t="shared" si="3"/>
        <v>330</v>
      </c>
      <c r="J54" s="19">
        <f t="shared" si="4"/>
        <v>126.63999999999999</v>
      </c>
      <c r="K54" s="20">
        <v>76.52</v>
      </c>
      <c r="L54" s="21">
        <f t="shared" si="18"/>
        <v>34942.092799999999</v>
      </c>
      <c r="M54" s="21">
        <f t="shared" si="19"/>
        <v>25251.599999999999</v>
      </c>
      <c r="N54" s="21">
        <f t="shared" si="20"/>
        <v>0</v>
      </c>
      <c r="O54" s="21">
        <f t="shared" si="21"/>
        <v>25251.599999999999</v>
      </c>
      <c r="P54" s="21">
        <f t="shared" si="26"/>
        <v>9690.4927999999982</v>
      </c>
      <c r="Q54" s="71">
        <f t="shared" si="2"/>
        <v>0.72266993693062365</v>
      </c>
      <c r="R54" s="3"/>
      <c r="S54" s="1"/>
      <c r="T54" s="1"/>
      <c r="U54" s="1"/>
      <c r="V54" s="1"/>
      <c r="W54" s="1"/>
    </row>
    <row r="55" spans="1:23" ht="28.5" x14ac:dyDescent="0.2">
      <c r="A55" s="47" t="s">
        <v>110</v>
      </c>
      <c r="B55" s="16" t="s">
        <v>85</v>
      </c>
      <c r="C55" s="15" t="s">
        <v>22</v>
      </c>
      <c r="D55" s="15" t="s">
        <v>86</v>
      </c>
      <c r="E55" s="17" t="s">
        <v>87</v>
      </c>
      <c r="F55" s="18">
        <v>164</v>
      </c>
      <c r="G55" s="18">
        <v>148</v>
      </c>
      <c r="H55" s="52"/>
      <c r="I55" s="18">
        <f t="shared" si="3"/>
        <v>148</v>
      </c>
      <c r="J55" s="19">
        <f t="shared" si="4"/>
        <v>16</v>
      </c>
      <c r="K55" s="20">
        <v>31.55</v>
      </c>
      <c r="L55" s="21">
        <f t="shared" si="18"/>
        <v>5174.2</v>
      </c>
      <c r="M55" s="21">
        <f t="shared" si="19"/>
        <v>4669.4000000000005</v>
      </c>
      <c r="N55" s="21">
        <f t="shared" si="20"/>
        <v>0</v>
      </c>
      <c r="O55" s="21">
        <f t="shared" si="21"/>
        <v>4669.4000000000005</v>
      </c>
      <c r="P55" s="21">
        <f t="shared" si="26"/>
        <v>504.8</v>
      </c>
      <c r="Q55" s="71">
        <f t="shared" si="2"/>
        <v>0.90243902439024404</v>
      </c>
      <c r="R55" s="3"/>
      <c r="S55" s="1"/>
      <c r="T55" s="1"/>
      <c r="U55" s="1"/>
      <c r="V55" s="1"/>
      <c r="W55" s="1"/>
    </row>
    <row r="56" spans="1:23" x14ac:dyDescent="0.2">
      <c r="A56" s="47" t="s">
        <v>111</v>
      </c>
      <c r="B56" s="16" t="s">
        <v>89</v>
      </c>
      <c r="C56" s="15" t="s">
        <v>22</v>
      </c>
      <c r="D56" s="15" t="s">
        <v>90</v>
      </c>
      <c r="E56" s="17" t="s">
        <v>87</v>
      </c>
      <c r="F56" s="18">
        <v>12</v>
      </c>
      <c r="G56" s="18">
        <v>12</v>
      </c>
      <c r="H56" s="52"/>
      <c r="I56" s="18">
        <f t="shared" si="3"/>
        <v>12</v>
      </c>
      <c r="J56" s="19">
        <f t="shared" si="4"/>
        <v>0</v>
      </c>
      <c r="K56" s="20">
        <v>38.01</v>
      </c>
      <c r="L56" s="21">
        <f t="shared" si="18"/>
        <v>456.12</v>
      </c>
      <c r="M56" s="21">
        <f t="shared" si="19"/>
        <v>456.12</v>
      </c>
      <c r="N56" s="21">
        <f t="shared" si="20"/>
        <v>0</v>
      </c>
      <c r="O56" s="21">
        <f t="shared" si="21"/>
        <v>456.12</v>
      </c>
      <c r="P56" s="21">
        <f t="shared" si="26"/>
        <v>0</v>
      </c>
      <c r="Q56" s="71">
        <f t="shared" si="2"/>
        <v>1</v>
      </c>
      <c r="R56" s="3"/>
      <c r="S56" s="1"/>
      <c r="T56" s="1"/>
      <c r="U56" s="1"/>
      <c r="V56" s="1"/>
      <c r="W56" s="1"/>
    </row>
    <row r="57" spans="1:23" x14ac:dyDescent="0.2">
      <c r="A57" s="47" t="s">
        <v>112</v>
      </c>
      <c r="B57" s="16" t="s">
        <v>92</v>
      </c>
      <c r="C57" s="15" t="s">
        <v>22</v>
      </c>
      <c r="D57" s="15" t="s">
        <v>93</v>
      </c>
      <c r="E57" s="17" t="s">
        <v>87</v>
      </c>
      <c r="F57" s="18">
        <v>164</v>
      </c>
      <c r="G57" s="18">
        <v>0</v>
      </c>
      <c r="H57" s="64">
        <v>148</v>
      </c>
      <c r="I57" s="18">
        <f t="shared" si="3"/>
        <v>148</v>
      </c>
      <c r="J57" s="19">
        <f t="shared" si="4"/>
        <v>16</v>
      </c>
      <c r="K57" s="20">
        <v>4.12</v>
      </c>
      <c r="L57" s="21">
        <f t="shared" si="18"/>
        <v>675.68000000000006</v>
      </c>
      <c r="M57" s="21">
        <f t="shared" si="19"/>
        <v>0</v>
      </c>
      <c r="N57" s="21">
        <f t="shared" si="20"/>
        <v>609.76</v>
      </c>
      <c r="O57" s="21">
        <f t="shared" si="21"/>
        <v>609.76</v>
      </c>
      <c r="P57" s="21">
        <f t="shared" si="26"/>
        <v>65.92</v>
      </c>
      <c r="Q57" s="71">
        <f t="shared" si="2"/>
        <v>0.90243902439024382</v>
      </c>
      <c r="R57" s="3"/>
      <c r="S57" s="1"/>
      <c r="T57" s="1"/>
      <c r="U57" s="1"/>
      <c r="V57" s="1"/>
      <c r="W57" s="1"/>
    </row>
    <row r="58" spans="1:23" x14ac:dyDescent="0.2">
      <c r="A58" s="45" t="s">
        <v>113</v>
      </c>
      <c r="B58" s="12"/>
      <c r="C58" s="12"/>
      <c r="D58" s="12" t="s">
        <v>114</v>
      </c>
      <c r="E58" s="12"/>
      <c r="F58" s="13"/>
      <c r="G58" s="13">
        <v>0</v>
      </c>
      <c r="H58" s="13"/>
      <c r="I58" s="14">
        <f t="shared" si="3"/>
        <v>0</v>
      </c>
      <c r="J58" s="13">
        <f t="shared" si="4"/>
        <v>0</v>
      </c>
      <c r="K58" s="13"/>
      <c r="L58" s="13">
        <f>L59+L61</f>
        <v>41283.629200000003</v>
      </c>
      <c r="M58" s="13">
        <f t="shared" ref="M58:P58" si="27">M59+M61</f>
        <v>37779.919600000001</v>
      </c>
      <c r="N58" s="13">
        <f t="shared" si="27"/>
        <v>535.6</v>
      </c>
      <c r="O58" s="13">
        <f t="shared" si="27"/>
        <v>38315.5196</v>
      </c>
      <c r="P58" s="13">
        <f t="shared" si="27"/>
        <v>2968.1096000000011</v>
      </c>
      <c r="Q58" s="70">
        <f t="shared" si="2"/>
        <v>0.92810444097293643</v>
      </c>
      <c r="R58" s="3"/>
      <c r="S58" s="1"/>
      <c r="T58" s="1"/>
      <c r="U58" s="1"/>
      <c r="V58" s="1"/>
      <c r="W58" s="1"/>
    </row>
    <row r="59" spans="1:23" x14ac:dyDescent="0.2">
      <c r="A59" s="45" t="s">
        <v>115</v>
      </c>
      <c r="B59" s="12"/>
      <c r="C59" s="12"/>
      <c r="D59" s="12" t="s">
        <v>47</v>
      </c>
      <c r="E59" s="12"/>
      <c r="F59" s="13"/>
      <c r="G59" s="13">
        <v>0</v>
      </c>
      <c r="H59" s="13"/>
      <c r="I59" s="14">
        <f t="shared" si="3"/>
        <v>0</v>
      </c>
      <c r="J59" s="13">
        <f t="shared" si="4"/>
        <v>0</v>
      </c>
      <c r="K59" s="13"/>
      <c r="L59" s="13">
        <f>L60</f>
        <v>130.26090000000002</v>
      </c>
      <c r="M59" s="13">
        <f t="shared" ref="M59:P59" si="28">M60</f>
        <v>115.41090000000001</v>
      </c>
      <c r="N59" s="13">
        <f t="shared" si="28"/>
        <v>0</v>
      </c>
      <c r="O59" s="13">
        <f t="shared" si="28"/>
        <v>115.41090000000001</v>
      </c>
      <c r="P59" s="13">
        <f t="shared" si="28"/>
        <v>14.850000000000001</v>
      </c>
      <c r="Q59" s="70">
        <f t="shared" si="2"/>
        <v>0.88599802396574867</v>
      </c>
      <c r="R59" s="3"/>
      <c r="S59" s="1"/>
      <c r="T59" s="1"/>
      <c r="U59" s="1"/>
      <c r="V59" s="1"/>
      <c r="W59" s="1"/>
    </row>
    <row r="60" spans="1:23" x14ac:dyDescent="0.2">
      <c r="A60" s="47" t="s">
        <v>116</v>
      </c>
      <c r="B60" s="16" t="s">
        <v>49</v>
      </c>
      <c r="C60" s="15" t="s">
        <v>22</v>
      </c>
      <c r="D60" s="15" t="s">
        <v>50</v>
      </c>
      <c r="E60" s="17" t="s">
        <v>20</v>
      </c>
      <c r="F60" s="18">
        <v>394.73</v>
      </c>
      <c r="G60" s="18">
        <v>349.73</v>
      </c>
      <c r="H60" s="52"/>
      <c r="I60" s="18">
        <f t="shared" si="3"/>
        <v>349.73</v>
      </c>
      <c r="J60" s="19">
        <f t="shared" si="4"/>
        <v>45</v>
      </c>
      <c r="K60" s="20">
        <v>0.33</v>
      </c>
      <c r="L60" s="21">
        <f>F60*K60</f>
        <v>130.26090000000002</v>
      </c>
      <c r="M60" s="21">
        <f>G60*K60</f>
        <v>115.41090000000001</v>
      </c>
      <c r="N60" s="21">
        <f>H60*K60</f>
        <v>0</v>
      </c>
      <c r="O60" s="21">
        <f>I60*K60</f>
        <v>115.41090000000001</v>
      </c>
      <c r="P60" s="21">
        <f>J60*K60</f>
        <v>14.850000000000001</v>
      </c>
      <c r="Q60" s="71">
        <f t="shared" si="2"/>
        <v>0.88599802396574867</v>
      </c>
      <c r="R60" s="3"/>
      <c r="S60" s="1"/>
      <c r="T60" s="1"/>
      <c r="U60" s="1"/>
      <c r="V60" s="1"/>
      <c r="W60" s="1"/>
    </row>
    <row r="61" spans="1:23" x14ac:dyDescent="0.2">
      <c r="A61" s="45" t="s">
        <v>117</v>
      </c>
      <c r="B61" s="12"/>
      <c r="C61" s="12"/>
      <c r="D61" s="12" t="s">
        <v>52</v>
      </c>
      <c r="E61" s="12"/>
      <c r="F61" s="13"/>
      <c r="G61" s="13">
        <v>0</v>
      </c>
      <c r="H61" s="13"/>
      <c r="I61" s="14">
        <f t="shared" si="3"/>
        <v>0</v>
      </c>
      <c r="J61" s="14">
        <f t="shared" si="4"/>
        <v>0</v>
      </c>
      <c r="K61" s="14"/>
      <c r="L61" s="13">
        <f>SUM(L62:L75)</f>
        <v>41153.368300000002</v>
      </c>
      <c r="M61" s="13">
        <f t="shared" ref="M61:P61" si="29">SUM(M62:M75)</f>
        <v>37664.508699999998</v>
      </c>
      <c r="N61" s="13">
        <f t="shared" si="29"/>
        <v>535.6</v>
      </c>
      <c r="O61" s="13">
        <f t="shared" si="29"/>
        <v>38200.108699999997</v>
      </c>
      <c r="P61" s="13">
        <f t="shared" si="29"/>
        <v>2953.2596000000012</v>
      </c>
      <c r="Q61" s="70">
        <f t="shared" si="2"/>
        <v>0.92823771851501147</v>
      </c>
      <c r="R61" s="3"/>
      <c r="S61" s="1"/>
      <c r="T61" s="1"/>
      <c r="U61" s="1"/>
      <c r="V61" s="1"/>
      <c r="W61" s="1"/>
    </row>
    <row r="62" spans="1:23" x14ac:dyDescent="0.2">
      <c r="A62" s="47" t="s">
        <v>118</v>
      </c>
      <c r="B62" s="16" t="s">
        <v>54</v>
      </c>
      <c r="C62" s="15" t="s">
        <v>22</v>
      </c>
      <c r="D62" s="15" t="s">
        <v>55</v>
      </c>
      <c r="E62" s="17" t="s">
        <v>20</v>
      </c>
      <c r="F62" s="18">
        <v>394.73</v>
      </c>
      <c r="G62" s="18">
        <v>394.73</v>
      </c>
      <c r="H62" s="52"/>
      <c r="I62" s="18">
        <f t="shared" si="3"/>
        <v>394.73</v>
      </c>
      <c r="J62" s="19">
        <f t="shared" si="4"/>
        <v>0</v>
      </c>
      <c r="K62" s="20">
        <v>1.1499999999999999</v>
      </c>
      <c r="L62" s="21">
        <f t="shared" ref="L62:L75" si="30">F62*K62</f>
        <v>453.93950000000001</v>
      </c>
      <c r="M62" s="21">
        <f t="shared" ref="M62:M75" si="31">G62*K62</f>
        <v>453.93950000000001</v>
      </c>
      <c r="N62" s="21">
        <f t="shared" ref="N62:N75" si="32">H62*K62</f>
        <v>0</v>
      </c>
      <c r="O62" s="21">
        <f t="shared" ref="O62:O75" si="33">I62*K62</f>
        <v>453.93950000000001</v>
      </c>
      <c r="P62" s="21">
        <f t="shared" ref="P62:P75" si="34">J62*K62</f>
        <v>0</v>
      </c>
      <c r="Q62" s="71">
        <f t="shared" si="2"/>
        <v>1</v>
      </c>
      <c r="R62" s="3"/>
      <c r="S62" s="1"/>
      <c r="T62" s="1"/>
      <c r="U62" s="1"/>
      <c r="V62" s="1"/>
      <c r="W62" s="1"/>
    </row>
    <row r="63" spans="1:23" x14ac:dyDescent="0.2">
      <c r="A63" s="47" t="s">
        <v>119</v>
      </c>
      <c r="B63" s="16" t="s">
        <v>57</v>
      </c>
      <c r="C63" s="15" t="s">
        <v>22</v>
      </c>
      <c r="D63" s="15" t="s">
        <v>58</v>
      </c>
      <c r="E63" s="17" t="s">
        <v>59</v>
      </c>
      <c r="F63" s="18">
        <v>40.200000000000003</v>
      </c>
      <c r="G63" s="18">
        <v>40.200000000000003</v>
      </c>
      <c r="H63" s="52"/>
      <c r="I63" s="18">
        <f t="shared" si="3"/>
        <v>40.200000000000003</v>
      </c>
      <c r="J63" s="19">
        <f t="shared" si="4"/>
        <v>0</v>
      </c>
      <c r="K63" s="20">
        <v>2.65</v>
      </c>
      <c r="L63" s="21">
        <f t="shared" si="30"/>
        <v>106.53</v>
      </c>
      <c r="M63" s="21">
        <f t="shared" si="31"/>
        <v>106.53</v>
      </c>
      <c r="N63" s="21">
        <f t="shared" si="32"/>
        <v>0</v>
      </c>
      <c r="O63" s="21">
        <f t="shared" si="33"/>
        <v>106.53</v>
      </c>
      <c r="P63" s="21">
        <f t="shared" si="34"/>
        <v>0</v>
      </c>
      <c r="Q63" s="71">
        <f t="shared" si="2"/>
        <v>1</v>
      </c>
      <c r="R63" s="3"/>
      <c r="S63" s="1"/>
      <c r="T63" s="1"/>
      <c r="U63" s="1"/>
      <c r="V63" s="1"/>
      <c r="W63" s="1"/>
    </row>
    <row r="64" spans="1:23" x14ac:dyDescent="0.2">
      <c r="A64" s="47" t="s">
        <v>120</v>
      </c>
      <c r="B64" s="16" t="s">
        <v>61</v>
      </c>
      <c r="C64" s="15" t="s">
        <v>22</v>
      </c>
      <c r="D64" s="15" t="s">
        <v>62</v>
      </c>
      <c r="E64" s="17" t="s">
        <v>59</v>
      </c>
      <c r="F64" s="18">
        <v>40.200000000000003</v>
      </c>
      <c r="G64" s="18">
        <v>40.200000000000003</v>
      </c>
      <c r="H64" s="52"/>
      <c r="I64" s="18">
        <f t="shared" si="3"/>
        <v>40.200000000000003</v>
      </c>
      <c r="J64" s="19">
        <f t="shared" si="4"/>
        <v>0</v>
      </c>
      <c r="K64" s="20">
        <v>1</v>
      </c>
      <c r="L64" s="21">
        <f t="shared" si="30"/>
        <v>40.200000000000003</v>
      </c>
      <c r="M64" s="21">
        <f t="shared" si="31"/>
        <v>40.200000000000003</v>
      </c>
      <c r="N64" s="21">
        <f t="shared" si="32"/>
        <v>0</v>
      </c>
      <c r="O64" s="21">
        <f t="shared" si="33"/>
        <v>40.200000000000003</v>
      </c>
      <c r="P64" s="21">
        <f t="shared" si="34"/>
        <v>0</v>
      </c>
      <c r="Q64" s="71">
        <f t="shared" si="2"/>
        <v>1</v>
      </c>
      <c r="R64" s="3"/>
      <c r="S64" s="1"/>
      <c r="T64" s="1"/>
      <c r="U64" s="1"/>
      <c r="V64" s="1"/>
      <c r="W64" s="1"/>
    </row>
    <row r="65" spans="1:23" ht="28.5" x14ac:dyDescent="0.2">
      <c r="A65" s="47" t="s">
        <v>121</v>
      </c>
      <c r="B65" s="16" t="s">
        <v>64</v>
      </c>
      <c r="C65" s="15" t="s">
        <v>22</v>
      </c>
      <c r="D65" s="15" t="s">
        <v>65</v>
      </c>
      <c r="E65" s="17" t="s">
        <v>66</v>
      </c>
      <c r="F65" s="18">
        <v>1175.8499999999999</v>
      </c>
      <c r="G65" s="18">
        <v>1175.8499999999999</v>
      </c>
      <c r="H65" s="52"/>
      <c r="I65" s="18">
        <f t="shared" si="3"/>
        <v>1175.8499999999999</v>
      </c>
      <c r="J65" s="19">
        <f t="shared" si="4"/>
        <v>0</v>
      </c>
      <c r="K65" s="20">
        <v>1.31</v>
      </c>
      <c r="L65" s="21">
        <f t="shared" si="30"/>
        <v>1540.3634999999999</v>
      </c>
      <c r="M65" s="21">
        <f t="shared" si="31"/>
        <v>1540.3634999999999</v>
      </c>
      <c r="N65" s="21">
        <f t="shared" si="32"/>
        <v>0</v>
      </c>
      <c r="O65" s="21">
        <f t="shared" si="33"/>
        <v>1540.3634999999999</v>
      </c>
      <c r="P65" s="21">
        <f t="shared" si="34"/>
        <v>0</v>
      </c>
      <c r="Q65" s="71">
        <f t="shared" si="2"/>
        <v>1</v>
      </c>
      <c r="R65" s="3"/>
      <c r="S65" s="1"/>
      <c r="T65" s="1"/>
      <c r="U65" s="1"/>
      <c r="V65" s="1"/>
      <c r="W65" s="1"/>
    </row>
    <row r="66" spans="1:23" ht="28.5" x14ac:dyDescent="0.2">
      <c r="A66" s="47" t="s">
        <v>122</v>
      </c>
      <c r="B66" s="16" t="s">
        <v>68</v>
      </c>
      <c r="C66" s="15" t="s">
        <v>18</v>
      </c>
      <c r="D66" s="15" t="s">
        <v>69</v>
      </c>
      <c r="E66" s="17" t="s">
        <v>20</v>
      </c>
      <c r="F66" s="18">
        <v>394.73</v>
      </c>
      <c r="G66" s="18">
        <v>394.73</v>
      </c>
      <c r="H66" s="52"/>
      <c r="I66" s="18">
        <f t="shared" si="3"/>
        <v>394.73</v>
      </c>
      <c r="J66" s="19">
        <f t="shared" si="4"/>
        <v>0</v>
      </c>
      <c r="K66" s="20">
        <v>2.54</v>
      </c>
      <c r="L66" s="21">
        <f t="shared" si="30"/>
        <v>1002.6142000000001</v>
      </c>
      <c r="M66" s="21">
        <f t="shared" si="31"/>
        <v>1002.6142000000001</v>
      </c>
      <c r="N66" s="21">
        <f t="shared" si="32"/>
        <v>0</v>
      </c>
      <c r="O66" s="21">
        <f t="shared" si="33"/>
        <v>1002.6142000000001</v>
      </c>
      <c r="P66" s="21">
        <f t="shared" si="34"/>
        <v>0</v>
      </c>
      <c r="Q66" s="71">
        <f t="shared" si="2"/>
        <v>1</v>
      </c>
      <c r="R66" s="3"/>
      <c r="S66" s="1"/>
      <c r="T66" s="1"/>
      <c r="U66" s="1"/>
      <c r="V66" s="1"/>
      <c r="W66" s="1"/>
    </row>
    <row r="67" spans="1:23" ht="28.5" x14ac:dyDescent="0.2">
      <c r="A67" s="47" t="s">
        <v>123</v>
      </c>
      <c r="B67" s="16" t="s">
        <v>71</v>
      </c>
      <c r="C67" s="15" t="s">
        <v>22</v>
      </c>
      <c r="D67" s="15" t="s">
        <v>72</v>
      </c>
      <c r="E67" s="17" t="s">
        <v>59</v>
      </c>
      <c r="F67" s="18">
        <v>40.200000000000003</v>
      </c>
      <c r="G67" s="18">
        <v>40.200000000000003</v>
      </c>
      <c r="H67" s="52"/>
      <c r="I67" s="18">
        <f t="shared" si="3"/>
        <v>40.200000000000003</v>
      </c>
      <c r="J67" s="19">
        <f t="shared" si="4"/>
        <v>0</v>
      </c>
      <c r="K67" s="20">
        <v>7.51</v>
      </c>
      <c r="L67" s="21">
        <f t="shared" si="30"/>
        <v>301.90199999999999</v>
      </c>
      <c r="M67" s="21">
        <f t="shared" si="31"/>
        <v>301.90199999999999</v>
      </c>
      <c r="N67" s="21">
        <f t="shared" si="32"/>
        <v>0</v>
      </c>
      <c r="O67" s="21">
        <f t="shared" si="33"/>
        <v>301.90199999999999</v>
      </c>
      <c r="P67" s="21">
        <f t="shared" si="34"/>
        <v>0</v>
      </c>
      <c r="Q67" s="71">
        <f t="shared" si="2"/>
        <v>1</v>
      </c>
      <c r="R67" s="3"/>
      <c r="S67" s="1"/>
      <c r="T67" s="1"/>
      <c r="U67" s="1"/>
      <c r="V67" s="1"/>
      <c r="W67" s="1"/>
    </row>
    <row r="68" spans="1:23" ht="28.5" x14ac:dyDescent="0.2">
      <c r="A68" s="47" t="s">
        <v>124</v>
      </c>
      <c r="B68" s="16" t="s">
        <v>74</v>
      </c>
      <c r="C68" s="15" t="s">
        <v>22</v>
      </c>
      <c r="D68" s="15" t="s">
        <v>75</v>
      </c>
      <c r="E68" s="17" t="s">
        <v>59</v>
      </c>
      <c r="F68" s="18">
        <v>40.200000000000003</v>
      </c>
      <c r="G68" s="18">
        <v>40.200000000000003</v>
      </c>
      <c r="H68" s="52"/>
      <c r="I68" s="18">
        <f t="shared" si="3"/>
        <v>40.200000000000003</v>
      </c>
      <c r="J68" s="19">
        <f t="shared" si="4"/>
        <v>0</v>
      </c>
      <c r="K68" s="20">
        <v>11.6</v>
      </c>
      <c r="L68" s="21">
        <f t="shared" si="30"/>
        <v>466.32</v>
      </c>
      <c r="M68" s="21">
        <f t="shared" si="31"/>
        <v>466.32</v>
      </c>
      <c r="N68" s="21">
        <f t="shared" si="32"/>
        <v>0</v>
      </c>
      <c r="O68" s="21">
        <f t="shared" si="33"/>
        <v>466.32</v>
      </c>
      <c r="P68" s="21">
        <f t="shared" si="34"/>
        <v>0</v>
      </c>
      <c r="Q68" s="71">
        <f t="shared" si="2"/>
        <v>1</v>
      </c>
      <c r="R68" s="3"/>
      <c r="S68" s="1"/>
      <c r="T68" s="1"/>
      <c r="U68" s="1"/>
      <c r="V68" s="1"/>
      <c r="W68" s="1"/>
    </row>
    <row r="69" spans="1:23" x14ac:dyDescent="0.2">
      <c r="A69" s="47" t="s">
        <v>125</v>
      </c>
      <c r="B69" s="16" t="s">
        <v>61</v>
      </c>
      <c r="C69" s="15" t="s">
        <v>22</v>
      </c>
      <c r="D69" s="15" t="s">
        <v>62</v>
      </c>
      <c r="E69" s="17" t="s">
        <v>59</v>
      </c>
      <c r="F69" s="18">
        <v>40.200000000000003</v>
      </c>
      <c r="G69" s="18">
        <v>40.200000000000003</v>
      </c>
      <c r="H69" s="52"/>
      <c r="I69" s="18">
        <f t="shared" si="3"/>
        <v>40.200000000000003</v>
      </c>
      <c r="J69" s="19">
        <f t="shared" si="4"/>
        <v>0</v>
      </c>
      <c r="K69" s="20">
        <v>1</v>
      </c>
      <c r="L69" s="21">
        <f t="shared" si="30"/>
        <v>40.200000000000003</v>
      </c>
      <c r="M69" s="21">
        <f t="shared" si="31"/>
        <v>40.200000000000003</v>
      </c>
      <c r="N69" s="21">
        <f t="shared" si="32"/>
        <v>0</v>
      </c>
      <c r="O69" s="21">
        <f t="shared" si="33"/>
        <v>40.200000000000003</v>
      </c>
      <c r="P69" s="21">
        <f t="shared" si="34"/>
        <v>0</v>
      </c>
      <c r="Q69" s="71">
        <f t="shared" si="2"/>
        <v>1</v>
      </c>
      <c r="R69" s="3"/>
      <c r="S69" s="1"/>
      <c r="T69" s="1"/>
      <c r="U69" s="1"/>
      <c r="V69" s="1"/>
      <c r="W69" s="1"/>
    </row>
    <row r="70" spans="1:23" ht="28.5" x14ac:dyDescent="0.2">
      <c r="A70" s="47" t="s">
        <v>126</v>
      </c>
      <c r="B70" s="16" t="s">
        <v>64</v>
      </c>
      <c r="C70" s="15" t="s">
        <v>22</v>
      </c>
      <c r="D70" s="15" t="s">
        <v>65</v>
      </c>
      <c r="E70" s="17" t="s">
        <v>66</v>
      </c>
      <c r="F70" s="18">
        <v>1175.8499999999999</v>
      </c>
      <c r="G70" s="18">
        <v>1175.8499999999999</v>
      </c>
      <c r="H70" s="52"/>
      <c r="I70" s="18">
        <f t="shared" si="3"/>
        <v>1175.8499999999999</v>
      </c>
      <c r="J70" s="19">
        <f t="shared" si="4"/>
        <v>0</v>
      </c>
      <c r="K70" s="20">
        <v>1.31</v>
      </c>
      <c r="L70" s="21">
        <f t="shared" si="30"/>
        <v>1540.3634999999999</v>
      </c>
      <c r="M70" s="21">
        <f t="shared" si="31"/>
        <v>1540.3634999999999</v>
      </c>
      <c r="N70" s="21">
        <f t="shared" si="32"/>
        <v>0</v>
      </c>
      <c r="O70" s="21">
        <f t="shared" si="33"/>
        <v>1540.3634999999999</v>
      </c>
      <c r="P70" s="21">
        <f t="shared" si="34"/>
        <v>0</v>
      </c>
      <c r="Q70" s="71">
        <f t="shared" si="2"/>
        <v>1</v>
      </c>
      <c r="R70" s="3"/>
      <c r="S70" s="1"/>
      <c r="T70" s="1"/>
      <c r="U70" s="1"/>
      <c r="V70" s="1"/>
      <c r="W70" s="1"/>
    </row>
    <row r="71" spans="1:23" x14ac:dyDescent="0.2">
      <c r="A71" s="47" t="s">
        <v>127</v>
      </c>
      <c r="B71" s="16" t="s">
        <v>79</v>
      </c>
      <c r="C71" s="15" t="s">
        <v>22</v>
      </c>
      <c r="D71" s="15" t="s">
        <v>80</v>
      </c>
      <c r="E71" s="17" t="s">
        <v>59</v>
      </c>
      <c r="F71" s="18">
        <v>40.200000000000003</v>
      </c>
      <c r="G71" s="18">
        <v>40.200000000000003</v>
      </c>
      <c r="H71" s="52"/>
      <c r="I71" s="18">
        <f t="shared" si="3"/>
        <v>40.200000000000003</v>
      </c>
      <c r="J71" s="19">
        <f t="shared" si="4"/>
        <v>0</v>
      </c>
      <c r="K71" s="20">
        <v>5.48</v>
      </c>
      <c r="L71" s="21">
        <f t="shared" si="30"/>
        <v>220.29600000000002</v>
      </c>
      <c r="M71" s="21">
        <f t="shared" si="31"/>
        <v>220.29600000000002</v>
      </c>
      <c r="N71" s="21">
        <f t="shared" si="32"/>
        <v>0</v>
      </c>
      <c r="O71" s="21">
        <f t="shared" si="33"/>
        <v>220.29600000000002</v>
      </c>
      <c r="P71" s="21">
        <f t="shared" si="34"/>
        <v>0</v>
      </c>
      <c r="Q71" s="71">
        <f t="shared" si="2"/>
        <v>1</v>
      </c>
      <c r="R71" s="3"/>
      <c r="S71" s="1"/>
      <c r="T71" s="1"/>
      <c r="U71" s="1"/>
      <c r="V71" s="1"/>
      <c r="W71" s="1"/>
    </row>
    <row r="72" spans="1:23" ht="28.5" x14ac:dyDescent="0.2">
      <c r="A72" s="47" t="s">
        <v>128</v>
      </c>
      <c r="B72" s="16" t="s">
        <v>82</v>
      </c>
      <c r="C72" s="15" t="s">
        <v>22</v>
      </c>
      <c r="D72" s="15" t="s">
        <v>83</v>
      </c>
      <c r="E72" s="17" t="s">
        <v>20</v>
      </c>
      <c r="F72" s="18">
        <v>394.73</v>
      </c>
      <c r="G72" s="18">
        <v>358</v>
      </c>
      <c r="H72" s="52"/>
      <c r="I72" s="18">
        <f t="shared" si="3"/>
        <v>358</v>
      </c>
      <c r="J72" s="19">
        <f t="shared" si="4"/>
        <v>36.730000000000018</v>
      </c>
      <c r="K72" s="20">
        <v>76.52</v>
      </c>
      <c r="L72" s="21">
        <f t="shared" si="30"/>
        <v>30204.739600000001</v>
      </c>
      <c r="M72" s="21">
        <f t="shared" si="31"/>
        <v>27394.16</v>
      </c>
      <c r="N72" s="21">
        <f t="shared" si="32"/>
        <v>0</v>
      </c>
      <c r="O72" s="21">
        <f t="shared" si="33"/>
        <v>27394.16</v>
      </c>
      <c r="P72" s="21">
        <f t="shared" si="34"/>
        <v>2810.5796000000014</v>
      </c>
      <c r="Q72" s="71">
        <f t="shared" ref="Q72:Q135" si="35">O72/L72</f>
        <v>0.90694905378359891</v>
      </c>
      <c r="R72" s="3"/>
      <c r="S72" s="1"/>
      <c r="T72" s="1"/>
      <c r="U72" s="1"/>
      <c r="V72" s="1"/>
      <c r="W72" s="1"/>
    </row>
    <row r="73" spans="1:23" ht="28.5" x14ac:dyDescent="0.2">
      <c r="A73" s="47" t="s">
        <v>129</v>
      </c>
      <c r="B73" s="16" t="s">
        <v>85</v>
      </c>
      <c r="C73" s="15" t="s">
        <v>22</v>
      </c>
      <c r="D73" s="15" t="s">
        <v>86</v>
      </c>
      <c r="E73" s="17" t="s">
        <v>87</v>
      </c>
      <c r="F73" s="18">
        <v>134</v>
      </c>
      <c r="G73" s="18">
        <v>130</v>
      </c>
      <c r="H73" s="52"/>
      <c r="I73" s="18">
        <f t="shared" ref="I73:I136" si="36">G73+H73</f>
        <v>130</v>
      </c>
      <c r="J73" s="19">
        <f t="shared" ref="J73:J75" si="37">F73-I73</f>
        <v>4</v>
      </c>
      <c r="K73" s="20">
        <v>31.55</v>
      </c>
      <c r="L73" s="21">
        <f t="shared" si="30"/>
        <v>4227.7</v>
      </c>
      <c r="M73" s="21">
        <f t="shared" si="31"/>
        <v>4101.5</v>
      </c>
      <c r="N73" s="21">
        <f t="shared" si="32"/>
        <v>0</v>
      </c>
      <c r="O73" s="21">
        <f t="shared" si="33"/>
        <v>4101.5</v>
      </c>
      <c r="P73" s="21">
        <f t="shared" si="34"/>
        <v>126.2</v>
      </c>
      <c r="Q73" s="71">
        <f t="shared" si="35"/>
        <v>0.97014925373134331</v>
      </c>
      <c r="R73" s="3"/>
      <c r="S73" s="1"/>
      <c r="T73" s="1"/>
      <c r="U73" s="1"/>
      <c r="V73" s="1"/>
      <c r="W73" s="1"/>
    </row>
    <row r="74" spans="1:23" x14ac:dyDescent="0.2">
      <c r="A74" s="47" t="s">
        <v>130</v>
      </c>
      <c r="B74" s="16" t="s">
        <v>89</v>
      </c>
      <c r="C74" s="15" t="s">
        <v>22</v>
      </c>
      <c r="D74" s="15" t="s">
        <v>90</v>
      </c>
      <c r="E74" s="17" t="s">
        <v>87</v>
      </c>
      <c r="F74" s="18">
        <v>12</v>
      </c>
      <c r="G74" s="18">
        <v>12</v>
      </c>
      <c r="H74" s="52"/>
      <c r="I74" s="18">
        <f t="shared" si="36"/>
        <v>12</v>
      </c>
      <c r="J74" s="19">
        <f t="shared" si="37"/>
        <v>0</v>
      </c>
      <c r="K74" s="20">
        <v>38.01</v>
      </c>
      <c r="L74" s="21">
        <f t="shared" si="30"/>
        <v>456.12</v>
      </c>
      <c r="M74" s="21">
        <f t="shared" si="31"/>
        <v>456.12</v>
      </c>
      <c r="N74" s="21">
        <f t="shared" si="32"/>
        <v>0</v>
      </c>
      <c r="O74" s="21">
        <f t="shared" si="33"/>
        <v>456.12</v>
      </c>
      <c r="P74" s="21">
        <f t="shared" si="34"/>
        <v>0</v>
      </c>
      <c r="Q74" s="71">
        <f t="shared" si="35"/>
        <v>1</v>
      </c>
      <c r="R74" s="3"/>
      <c r="S74" s="1"/>
      <c r="T74" s="1"/>
      <c r="U74" s="1"/>
      <c r="V74" s="1"/>
      <c r="W74" s="1"/>
    </row>
    <row r="75" spans="1:23" x14ac:dyDescent="0.2">
      <c r="A75" s="47" t="s">
        <v>131</v>
      </c>
      <c r="B75" s="16" t="s">
        <v>92</v>
      </c>
      <c r="C75" s="15" t="s">
        <v>22</v>
      </c>
      <c r="D75" s="15" t="s">
        <v>93</v>
      </c>
      <c r="E75" s="17" t="s">
        <v>87</v>
      </c>
      <c r="F75" s="18">
        <v>134</v>
      </c>
      <c r="G75" s="18">
        <v>0</v>
      </c>
      <c r="H75" s="64">
        <v>130</v>
      </c>
      <c r="I75" s="18">
        <f t="shared" si="36"/>
        <v>130</v>
      </c>
      <c r="J75" s="19">
        <f t="shared" si="37"/>
        <v>4</v>
      </c>
      <c r="K75" s="20">
        <v>4.12</v>
      </c>
      <c r="L75" s="21">
        <f t="shared" si="30"/>
        <v>552.08000000000004</v>
      </c>
      <c r="M75" s="21">
        <f t="shared" si="31"/>
        <v>0</v>
      </c>
      <c r="N75" s="21">
        <f t="shared" si="32"/>
        <v>535.6</v>
      </c>
      <c r="O75" s="21">
        <f t="shared" si="33"/>
        <v>535.6</v>
      </c>
      <c r="P75" s="21">
        <f t="shared" si="34"/>
        <v>16.48</v>
      </c>
      <c r="Q75" s="71">
        <f t="shared" si="35"/>
        <v>0.9701492537313432</v>
      </c>
      <c r="R75" s="3"/>
      <c r="S75" s="1"/>
      <c r="T75" s="1"/>
      <c r="U75" s="1"/>
      <c r="V75" s="1"/>
      <c r="W75" s="1"/>
    </row>
    <row r="76" spans="1:23" x14ac:dyDescent="0.2">
      <c r="A76" s="45" t="s">
        <v>132</v>
      </c>
      <c r="B76" s="12"/>
      <c r="C76" s="12"/>
      <c r="D76" s="12" t="s">
        <v>133</v>
      </c>
      <c r="E76" s="12"/>
      <c r="F76" s="13"/>
      <c r="G76" s="13">
        <v>0</v>
      </c>
      <c r="H76" s="13"/>
      <c r="I76" s="14">
        <f t="shared" si="36"/>
        <v>0</v>
      </c>
      <c r="J76" s="13">
        <f t="shared" ref="J76:J137" si="38">F76-I76</f>
        <v>0</v>
      </c>
      <c r="K76" s="13"/>
      <c r="L76" s="13">
        <f>L77+L79</f>
        <v>111080.20339999998</v>
      </c>
      <c r="M76" s="13">
        <f t="shared" ref="M76:P76" si="39">M77+M79</f>
        <v>109646.44339999999</v>
      </c>
      <c r="N76" s="13">
        <f t="shared" si="39"/>
        <v>1433.76</v>
      </c>
      <c r="O76" s="13">
        <f t="shared" si="39"/>
        <v>111080.20339999998</v>
      </c>
      <c r="P76" s="13">
        <f t="shared" si="39"/>
        <v>0</v>
      </c>
      <c r="Q76" s="70">
        <f t="shared" si="35"/>
        <v>1</v>
      </c>
      <c r="R76" s="3"/>
      <c r="S76" s="1"/>
      <c r="T76" s="1"/>
      <c r="U76" s="1"/>
      <c r="V76" s="1"/>
      <c r="W76" s="1"/>
    </row>
    <row r="77" spans="1:23" x14ac:dyDescent="0.2">
      <c r="A77" s="45" t="s">
        <v>134</v>
      </c>
      <c r="B77" s="12"/>
      <c r="C77" s="12"/>
      <c r="D77" s="12" t="s">
        <v>47</v>
      </c>
      <c r="E77" s="12"/>
      <c r="F77" s="13"/>
      <c r="G77" s="13">
        <v>0</v>
      </c>
      <c r="H77" s="13"/>
      <c r="I77" s="14">
        <f t="shared" si="36"/>
        <v>0</v>
      </c>
      <c r="J77" s="13">
        <f t="shared" si="38"/>
        <v>0</v>
      </c>
      <c r="K77" s="13"/>
      <c r="L77" s="13">
        <f>L78</f>
        <v>348.63180000000006</v>
      </c>
      <c r="M77" s="13">
        <f t="shared" ref="M77:P77" si="40">M78</f>
        <v>348.63180000000006</v>
      </c>
      <c r="N77" s="13">
        <f t="shared" si="40"/>
        <v>0</v>
      </c>
      <c r="O77" s="13">
        <f t="shared" si="40"/>
        <v>348.63180000000006</v>
      </c>
      <c r="P77" s="13">
        <f t="shared" si="40"/>
        <v>0</v>
      </c>
      <c r="Q77" s="70">
        <f t="shared" si="35"/>
        <v>1</v>
      </c>
      <c r="R77" s="3"/>
      <c r="S77" s="1"/>
      <c r="T77" s="1"/>
      <c r="U77" s="1"/>
      <c r="V77" s="1"/>
      <c r="W77" s="1"/>
    </row>
    <row r="78" spans="1:23" x14ac:dyDescent="0.2">
      <c r="A78" s="47" t="s">
        <v>135</v>
      </c>
      <c r="B78" s="16" t="s">
        <v>49</v>
      </c>
      <c r="C78" s="15" t="s">
        <v>22</v>
      </c>
      <c r="D78" s="15" t="s">
        <v>50</v>
      </c>
      <c r="E78" s="17" t="s">
        <v>20</v>
      </c>
      <c r="F78" s="18">
        <v>1056.46</v>
      </c>
      <c r="G78" s="18">
        <v>1056.46</v>
      </c>
      <c r="H78" s="52"/>
      <c r="I78" s="18">
        <f t="shared" si="36"/>
        <v>1056.46</v>
      </c>
      <c r="J78" s="19">
        <f t="shared" si="38"/>
        <v>0</v>
      </c>
      <c r="K78" s="20">
        <v>0.33</v>
      </c>
      <c r="L78" s="21">
        <f>F78*K78</f>
        <v>348.63180000000006</v>
      </c>
      <c r="M78" s="21">
        <f>G78*K78</f>
        <v>348.63180000000006</v>
      </c>
      <c r="N78" s="21">
        <f>H78*K78</f>
        <v>0</v>
      </c>
      <c r="O78" s="21">
        <f>I78*K78</f>
        <v>348.63180000000006</v>
      </c>
      <c r="P78" s="21">
        <f>J78*K78</f>
        <v>0</v>
      </c>
      <c r="Q78" s="71">
        <f t="shared" si="35"/>
        <v>1</v>
      </c>
      <c r="R78" s="3"/>
      <c r="S78" s="1"/>
      <c r="T78" s="1"/>
      <c r="U78" s="1"/>
      <c r="V78" s="1"/>
      <c r="W78" s="1"/>
    </row>
    <row r="79" spans="1:23" x14ac:dyDescent="0.2">
      <c r="A79" s="45" t="s">
        <v>136</v>
      </c>
      <c r="B79" s="12"/>
      <c r="C79" s="12"/>
      <c r="D79" s="12" t="s">
        <v>52</v>
      </c>
      <c r="E79" s="12"/>
      <c r="F79" s="13"/>
      <c r="G79" s="13">
        <v>0</v>
      </c>
      <c r="H79" s="13"/>
      <c r="I79" s="14">
        <f t="shared" si="36"/>
        <v>0</v>
      </c>
      <c r="J79" s="13">
        <f t="shared" si="38"/>
        <v>0</v>
      </c>
      <c r="K79" s="13"/>
      <c r="L79" s="13">
        <f>SUM(L80:L93)</f>
        <v>110731.57159999998</v>
      </c>
      <c r="M79" s="13">
        <f t="shared" ref="M79:P79" si="41">SUM(M80:M93)</f>
        <v>109297.81159999999</v>
      </c>
      <c r="N79" s="13">
        <f t="shared" si="41"/>
        <v>1433.76</v>
      </c>
      <c r="O79" s="13">
        <f t="shared" si="41"/>
        <v>110731.57159999998</v>
      </c>
      <c r="P79" s="13">
        <f t="shared" si="41"/>
        <v>0</v>
      </c>
      <c r="Q79" s="70">
        <f t="shared" si="35"/>
        <v>1</v>
      </c>
      <c r="R79" s="3"/>
      <c r="S79" s="1"/>
      <c r="T79" s="1"/>
      <c r="U79" s="1"/>
      <c r="V79" s="1"/>
      <c r="W79" s="1"/>
    </row>
    <row r="80" spans="1:23" x14ac:dyDescent="0.2">
      <c r="A80" s="47" t="s">
        <v>137</v>
      </c>
      <c r="B80" s="16" t="s">
        <v>54</v>
      </c>
      <c r="C80" s="15" t="s">
        <v>22</v>
      </c>
      <c r="D80" s="15" t="s">
        <v>55</v>
      </c>
      <c r="E80" s="17" t="s">
        <v>20</v>
      </c>
      <c r="F80" s="18">
        <v>1056.46</v>
      </c>
      <c r="G80" s="18">
        <v>1056.46</v>
      </c>
      <c r="H80" s="52"/>
      <c r="I80" s="18">
        <f t="shared" si="36"/>
        <v>1056.46</v>
      </c>
      <c r="J80" s="19">
        <f t="shared" si="38"/>
        <v>0</v>
      </c>
      <c r="K80" s="20">
        <v>1.1499999999999999</v>
      </c>
      <c r="L80" s="21">
        <f t="shared" ref="L80:L136" si="42">F80*K80</f>
        <v>1214.9289999999999</v>
      </c>
      <c r="M80" s="21">
        <f t="shared" ref="M80:M136" si="43">G80*K80</f>
        <v>1214.9289999999999</v>
      </c>
      <c r="N80" s="21">
        <f t="shared" ref="N80:N129" si="44">H80*K80</f>
        <v>0</v>
      </c>
      <c r="O80" s="21">
        <f t="shared" ref="O80:O136" si="45">I80*K80</f>
        <v>1214.9289999999999</v>
      </c>
      <c r="P80" s="21">
        <f t="shared" ref="P80:P93" si="46">J80*K80</f>
        <v>0</v>
      </c>
      <c r="Q80" s="71">
        <f t="shared" si="35"/>
        <v>1</v>
      </c>
      <c r="R80" s="3"/>
      <c r="S80" s="1"/>
      <c r="T80" s="1"/>
      <c r="U80" s="1"/>
      <c r="V80" s="1"/>
      <c r="W80" s="1"/>
    </row>
    <row r="81" spans="1:23" x14ac:dyDescent="0.2">
      <c r="A81" s="47" t="s">
        <v>138</v>
      </c>
      <c r="B81" s="16" t="s">
        <v>57</v>
      </c>
      <c r="C81" s="15" t="s">
        <v>22</v>
      </c>
      <c r="D81" s="15" t="s">
        <v>58</v>
      </c>
      <c r="E81" s="17" t="s">
        <v>59</v>
      </c>
      <c r="F81" s="18">
        <v>121.8</v>
      </c>
      <c r="G81" s="18">
        <v>121.8</v>
      </c>
      <c r="H81" s="52"/>
      <c r="I81" s="18">
        <f t="shared" si="36"/>
        <v>121.8</v>
      </c>
      <c r="J81" s="19">
        <f t="shared" si="38"/>
        <v>0</v>
      </c>
      <c r="K81" s="20">
        <v>2.65</v>
      </c>
      <c r="L81" s="21">
        <f t="shared" si="42"/>
        <v>322.77</v>
      </c>
      <c r="M81" s="21">
        <f t="shared" si="43"/>
        <v>322.77</v>
      </c>
      <c r="N81" s="21">
        <f t="shared" si="44"/>
        <v>0</v>
      </c>
      <c r="O81" s="21">
        <f t="shared" si="45"/>
        <v>322.77</v>
      </c>
      <c r="P81" s="21">
        <f t="shared" si="46"/>
        <v>0</v>
      </c>
      <c r="Q81" s="71">
        <f t="shared" si="35"/>
        <v>1</v>
      </c>
      <c r="R81" s="3"/>
      <c r="S81" s="1"/>
      <c r="T81" s="1"/>
      <c r="U81" s="1"/>
      <c r="V81" s="1"/>
      <c r="W81" s="1"/>
    </row>
    <row r="82" spans="1:23" x14ac:dyDescent="0.2">
      <c r="A82" s="47" t="s">
        <v>139</v>
      </c>
      <c r="B82" s="16" t="s">
        <v>61</v>
      </c>
      <c r="C82" s="15" t="s">
        <v>22</v>
      </c>
      <c r="D82" s="15" t="s">
        <v>62</v>
      </c>
      <c r="E82" s="17" t="s">
        <v>59</v>
      </c>
      <c r="F82" s="18">
        <v>121.8</v>
      </c>
      <c r="G82" s="18">
        <v>121.8</v>
      </c>
      <c r="H82" s="52"/>
      <c r="I82" s="18">
        <f t="shared" si="36"/>
        <v>121.8</v>
      </c>
      <c r="J82" s="19">
        <f t="shared" si="38"/>
        <v>0</v>
      </c>
      <c r="K82" s="20">
        <v>1</v>
      </c>
      <c r="L82" s="21">
        <f t="shared" si="42"/>
        <v>121.8</v>
      </c>
      <c r="M82" s="21">
        <f t="shared" si="43"/>
        <v>121.8</v>
      </c>
      <c r="N82" s="21">
        <f t="shared" si="44"/>
        <v>0</v>
      </c>
      <c r="O82" s="21">
        <f t="shared" si="45"/>
        <v>121.8</v>
      </c>
      <c r="P82" s="21">
        <f t="shared" si="46"/>
        <v>0</v>
      </c>
      <c r="Q82" s="71">
        <f t="shared" si="35"/>
        <v>1</v>
      </c>
      <c r="R82" s="3"/>
      <c r="S82" s="1"/>
      <c r="T82" s="1"/>
      <c r="U82" s="1"/>
      <c r="V82" s="1"/>
      <c r="W82" s="1"/>
    </row>
    <row r="83" spans="1:23" ht="28.5" x14ac:dyDescent="0.2">
      <c r="A83" s="47" t="s">
        <v>140</v>
      </c>
      <c r="B83" s="16" t="s">
        <v>64</v>
      </c>
      <c r="C83" s="15" t="s">
        <v>22</v>
      </c>
      <c r="D83" s="15" t="s">
        <v>65</v>
      </c>
      <c r="E83" s="17" t="s">
        <v>66</v>
      </c>
      <c r="F83" s="18">
        <v>3562.65</v>
      </c>
      <c r="G83" s="18">
        <v>3562.65</v>
      </c>
      <c r="H83" s="52"/>
      <c r="I83" s="18">
        <f t="shared" si="36"/>
        <v>3562.65</v>
      </c>
      <c r="J83" s="19">
        <f t="shared" si="38"/>
        <v>0</v>
      </c>
      <c r="K83" s="20">
        <v>1.31</v>
      </c>
      <c r="L83" s="21">
        <f t="shared" si="42"/>
        <v>4667.0715</v>
      </c>
      <c r="M83" s="21">
        <f t="shared" si="43"/>
        <v>4667.0715</v>
      </c>
      <c r="N83" s="21">
        <f t="shared" si="44"/>
        <v>0</v>
      </c>
      <c r="O83" s="21">
        <f t="shared" si="45"/>
        <v>4667.0715</v>
      </c>
      <c r="P83" s="21">
        <f t="shared" si="46"/>
        <v>0</v>
      </c>
      <c r="Q83" s="71">
        <f t="shared" si="35"/>
        <v>1</v>
      </c>
      <c r="R83" s="3"/>
      <c r="S83" s="1"/>
      <c r="T83" s="1"/>
      <c r="U83" s="1"/>
      <c r="V83" s="1"/>
      <c r="W83" s="1"/>
    </row>
    <row r="84" spans="1:23" ht="28.5" x14ac:dyDescent="0.2">
      <c r="A84" s="47" t="s">
        <v>141</v>
      </c>
      <c r="B84" s="16" t="s">
        <v>68</v>
      </c>
      <c r="C84" s="15" t="s">
        <v>18</v>
      </c>
      <c r="D84" s="15" t="s">
        <v>69</v>
      </c>
      <c r="E84" s="17" t="s">
        <v>20</v>
      </c>
      <c r="F84" s="18">
        <v>1056.46</v>
      </c>
      <c r="G84" s="18">
        <v>1056.46</v>
      </c>
      <c r="H84" s="52"/>
      <c r="I84" s="18">
        <f t="shared" si="36"/>
        <v>1056.46</v>
      </c>
      <c r="J84" s="19">
        <f t="shared" si="38"/>
        <v>0</v>
      </c>
      <c r="K84" s="20">
        <v>2.54</v>
      </c>
      <c r="L84" s="21">
        <f t="shared" si="42"/>
        <v>2683.4084000000003</v>
      </c>
      <c r="M84" s="21">
        <f t="shared" si="43"/>
        <v>2683.4084000000003</v>
      </c>
      <c r="N84" s="21">
        <f t="shared" si="44"/>
        <v>0</v>
      </c>
      <c r="O84" s="21">
        <f t="shared" si="45"/>
        <v>2683.4084000000003</v>
      </c>
      <c r="P84" s="21">
        <f t="shared" si="46"/>
        <v>0</v>
      </c>
      <c r="Q84" s="71">
        <f t="shared" si="35"/>
        <v>1</v>
      </c>
      <c r="R84" s="3"/>
      <c r="S84" s="1"/>
      <c r="T84" s="1"/>
      <c r="U84" s="1"/>
      <c r="V84" s="1"/>
      <c r="W84" s="1"/>
    </row>
    <row r="85" spans="1:23" ht="28.5" x14ac:dyDescent="0.2">
      <c r="A85" s="47" t="s">
        <v>142</v>
      </c>
      <c r="B85" s="16" t="s">
        <v>71</v>
      </c>
      <c r="C85" s="15" t="s">
        <v>22</v>
      </c>
      <c r="D85" s="15" t="s">
        <v>72</v>
      </c>
      <c r="E85" s="17" t="s">
        <v>59</v>
      </c>
      <c r="F85" s="18">
        <v>121.8</v>
      </c>
      <c r="G85" s="18">
        <v>121.8</v>
      </c>
      <c r="H85" s="52"/>
      <c r="I85" s="18">
        <f t="shared" si="36"/>
        <v>121.8</v>
      </c>
      <c r="J85" s="19">
        <f t="shared" si="38"/>
        <v>0</v>
      </c>
      <c r="K85" s="20">
        <v>7.51</v>
      </c>
      <c r="L85" s="21">
        <f t="shared" si="42"/>
        <v>914.71799999999996</v>
      </c>
      <c r="M85" s="21">
        <f t="shared" si="43"/>
        <v>914.71799999999996</v>
      </c>
      <c r="N85" s="21">
        <f t="shared" si="44"/>
        <v>0</v>
      </c>
      <c r="O85" s="21">
        <f t="shared" si="45"/>
        <v>914.71799999999996</v>
      </c>
      <c r="P85" s="21">
        <f t="shared" si="46"/>
        <v>0</v>
      </c>
      <c r="Q85" s="71">
        <f t="shared" si="35"/>
        <v>1</v>
      </c>
      <c r="R85" s="3"/>
      <c r="S85" s="1"/>
      <c r="T85" s="1"/>
      <c r="U85" s="1"/>
      <c r="V85" s="1"/>
      <c r="W85" s="1"/>
    </row>
    <row r="86" spans="1:23" ht="28.5" x14ac:dyDescent="0.2">
      <c r="A86" s="47" t="s">
        <v>143</v>
      </c>
      <c r="B86" s="16" t="s">
        <v>74</v>
      </c>
      <c r="C86" s="15" t="s">
        <v>22</v>
      </c>
      <c r="D86" s="15" t="s">
        <v>75</v>
      </c>
      <c r="E86" s="17" t="s">
        <v>59</v>
      </c>
      <c r="F86" s="18">
        <v>121.8</v>
      </c>
      <c r="G86" s="18">
        <v>121.8</v>
      </c>
      <c r="H86" s="52"/>
      <c r="I86" s="18">
        <f t="shared" si="36"/>
        <v>121.8</v>
      </c>
      <c r="J86" s="19">
        <f t="shared" si="38"/>
        <v>0</v>
      </c>
      <c r="K86" s="20">
        <v>11.6</v>
      </c>
      <c r="L86" s="21">
        <f t="shared" si="42"/>
        <v>1412.8799999999999</v>
      </c>
      <c r="M86" s="21">
        <f t="shared" si="43"/>
        <v>1412.8799999999999</v>
      </c>
      <c r="N86" s="21">
        <f t="shared" si="44"/>
        <v>0</v>
      </c>
      <c r="O86" s="21">
        <f t="shared" si="45"/>
        <v>1412.8799999999999</v>
      </c>
      <c r="P86" s="21">
        <f t="shared" si="46"/>
        <v>0</v>
      </c>
      <c r="Q86" s="71">
        <f t="shared" si="35"/>
        <v>1</v>
      </c>
      <c r="R86" s="3"/>
      <c r="S86" s="1"/>
      <c r="T86" s="1"/>
      <c r="U86" s="1"/>
      <c r="V86" s="1"/>
      <c r="W86" s="1"/>
    </row>
    <row r="87" spans="1:23" x14ac:dyDescent="0.2">
      <c r="A87" s="47" t="s">
        <v>144</v>
      </c>
      <c r="B87" s="16" t="s">
        <v>61</v>
      </c>
      <c r="C87" s="15" t="s">
        <v>22</v>
      </c>
      <c r="D87" s="15" t="s">
        <v>62</v>
      </c>
      <c r="E87" s="17" t="s">
        <v>59</v>
      </c>
      <c r="F87" s="18">
        <v>121.8</v>
      </c>
      <c r="G87" s="18">
        <v>121.8</v>
      </c>
      <c r="H87" s="52"/>
      <c r="I87" s="18">
        <f t="shared" si="36"/>
        <v>121.8</v>
      </c>
      <c r="J87" s="19">
        <f t="shared" si="38"/>
        <v>0</v>
      </c>
      <c r="K87" s="20">
        <v>1</v>
      </c>
      <c r="L87" s="21">
        <f t="shared" si="42"/>
        <v>121.8</v>
      </c>
      <c r="M87" s="21">
        <f t="shared" si="43"/>
        <v>121.8</v>
      </c>
      <c r="N87" s="21">
        <f t="shared" si="44"/>
        <v>0</v>
      </c>
      <c r="O87" s="21">
        <f t="shared" si="45"/>
        <v>121.8</v>
      </c>
      <c r="P87" s="21">
        <f t="shared" si="46"/>
        <v>0</v>
      </c>
      <c r="Q87" s="71">
        <f t="shared" si="35"/>
        <v>1</v>
      </c>
      <c r="R87" s="3"/>
      <c r="S87" s="1"/>
      <c r="T87" s="1"/>
      <c r="U87" s="1"/>
      <c r="V87" s="1"/>
      <c r="W87" s="1"/>
    </row>
    <row r="88" spans="1:23" ht="28.5" x14ac:dyDescent="0.2">
      <c r="A88" s="47" t="s">
        <v>145</v>
      </c>
      <c r="B88" s="16" t="s">
        <v>64</v>
      </c>
      <c r="C88" s="15" t="s">
        <v>22</v>
      </c>
      <c r="D88" s="15" t="s">
        <v>65</v>
      </c>
      <c r="E88" s="17" t="s">
        <v>66</v>
      </c>
      <c r="F88" s="18">
        <v>3562.65</v>
      </c>
      <c r="G88" s="18">
        <v>3562.65</v>
      </c>
      <c r="H88" s="52"/>
      <c r="I88" s="18">
        <f t="shared" si="36"/>
        <v>3562.65</v>
      </c>
      <c r="J88" s="19">
        <f t="shared" si="38"/>
        <v>0</v>
      </c>
      <c r="K88" s="20">
        <v>1.31</v>
      </c>
      <c r="L88" s="21">
        <f t="shared" si="42"/>
        <v>4667.0715</v>
      </c>
      <c r="M88" s="21">
        <f t="shared" si="43"/>
        <v>4667.0715</v>
      </c>
      <c r="N88" s="21">
        <f t="shared" si="44"/>
        <v>0</v>
      </c>
      <c r="O88" s="21">
        <f t="shared" si="45"/>
        <v>4667.0715</v>
      </c>
      <c r="P88" s="21">
        <f t="shared" si="46"/>
        <v>0</v>
      </c>
      <c r="Q88" s="71">
        <f t="shared" si="35"/>
        <v>1</v>
      </c>
      <c r="R88" s="3"/>
      <c r="S88" s="1"/>
      <c r="T88" s="1"/>
      <c r="U88" s="1"/>
      <c r="V88" s="1"/>
      <c r="W88" s="1"/>
    </row>
    <row r="89" spans="1:23" x14ac:dyDescent="0.2">
      <c r="A89" s="47" t="s">
        <v>146</v>
      </c>
      <c r="B89" s="16" t="s">
        <v>79</v>
      </c>
      <c r="C89" s="15" t="s">
        <v>22</v>
      </c>
      <c r="D89" s="15" t="s">
        <v>80</v>
      </c>
      <c r="E89" s="17" t="s">
        <v>59</v>
      </c>
      <c r="F89" s="18">
        <v>121.8</v>
      </c>
      <c r="G89" s="18">
        <v>121.8</v>
      </c>
      <c r="H89" s="52"/>
      <c r="I89" s="18">
        <f t="shared" si="36"/>
        <v>121.8</v>
      </c>
      <c r="J89" s="19">
        <f t="shared" si="38"/>
        <v>0</v>
      </c>
      <c r="K89" s="20">
        <v>5.48</v>
      </c>
      <c r="L89" s="21">
        <f t="shared" si="42"/>
        <v>667.46400000000006</v>
      </c>
      <c r="M89" s="21">
        <f t="shared" si="43"/>
        <v>667.46400000000006</v>
      </c>
      <c r="N89" s="21">
        <f t="shared" si="44"/>
        <v>0</v>
      </c>
      <c r="O89" s="21">
        <f t="shared" si="45"/>
        <v>667.46400000000006</v>
      </c>
      <c r="P89" s="21">
        <f t="shared" si="46"/>
        <v>0</v>
      </c>
      <c r="Q89" s="71">
        <f t="shared" si="35"/>
        <v>1</v>
      </c>
      <c r="R89" s="3"/>
      <c r="S89" s="1"/>
      <c r="T89" s="1"/>
      <c r="U89" s="1"/>
      <c r="V89" s="1"/>
      <c r="W89" s="1"/>
    </row>
    <row r="90" spans="1:23" ht="28.5" x14ac:dyDescent="0.2">
      <c r="A90" s="47" t="s">
        <v>147</v>
      </c>
      <c r="B90" s="16" t="s">
        <v>82</v>
      </c>
      <c r="C90" s="15" t="s">
        <v>22</v>
      </c>
      <c r="D90" s="15" t="s">
        <v>83</v>
      </c>
      <c r="E90" s="17" t="s">
        <v>20</v>
      </c>
      <c r="F90" s="18">
        <v>1056.46</v>
      </c>
      <c r="G90" s="18">
        <v>1056.46</v>
      </c>
      <c r="H90" s="52"/>
      <c r="I90" s="18">
        <f t="shared" si="36"/>
        <v>1056.46</v>
      </c>
      <c r="J90" s="19">
        <f t="shared" si="38"/>
        <v>0</v>
      </c>
      <c r="K90" s="20">
        <v>76.52</v>
      </c>
      <c r="L90" s="21">
        <f t="shared" si="42"/>
        <v>80840.319199999998</v>
      </c>
      <c r="M90" s="21">
        <f t="shared" si="43"/>
        <v>80840.319199999998</v>
      </c>
      <c r="N90" s="21">
        <f t="shared" si="44"/>
        <v>0</v>
      </c>
      <c r="O90" s="21">
        <f t="shared" si="45"/>
        <v>80840.319199999998</v>
      </c>
      <c r="P90" s="21">
        <f t="shared" si="46"/>
        <v>0</v>
      </c>
      <c r="Q90" s="71">
        <f t="shared" si="35"/>
        <v>1</v>
      </c>
      <c r="R90" s="3"/>
      <c r="S90" s="1"/>
      <c r="T90" s="1"/>
      <c r="U90" s="1"/>
      <c r="V90" s="1"/>
      <c r="W90" s="1"/>
    </row>
    <row r="91" spans="1:23" ht="28.5" x14ac:dyDescent="0.2">
      <c r="A91" s="47" t="s">
        <v>148</v>
      </c>
      <c r="B91" s="16" t="s">
        <v>85</v>
      </c>
      <c r="C91" s="15" t="s">
        <v>22</v>
      </c>
      <c r="D91" s="15" t="s">
        <v>86</v>
      </c>
      <c r="E91" s="17" t="s">
        <v>87</v>
      </c>
      <c r="F91" s="18">
        <v>348</v>
      </c>
      <c r="G91" s="18">
        <v>348</v>
      </c>
      <c r="H91" s="52"/>
      <c r="I91" s="18">
        <f t="shared" si="36"/>
        <v>348</v>
      </c>
      <c r="J91" s="19">
        <f t="shared" si="38"/>
        <v>0</v>
      </c>
      <c r="K91" s="20">
        <v>31.55</v>
      </c>
      <c r="L91" s="21">
        <f t="shared" si="42"/>
        <v>10979.4</v>
      </c>
      <c r="M91" s="21">
        <f t="shared" si="43"/>
        <v>10979.4</v>
      </c>
      <c r="N91" s="21">
        <f t="shared" si="44"/>
        <v>0</v>
      </c>
      <c r="O91" s="21">
        <f t="shared" si="45"/>
        <v>10979.4</v>
      </c>
      <c r="P91" s="21">
        <f t="shared" si="46"/>
        <v>0</v>
      </c>
      <c r="Q91" s="71">
        <f t="shared" si="35"/>
        <v>1</v>
      </c>
      <c r="R91" s="3"/>
      <c r="S91" s="1"/>
      <c r="T91" s="1"/>
      <c r="U91" s="1"/>
      <c r="V91" s="1"/>
      <c r="W91" s="1"/>
    </row>
    <row r="92" spans="1:23" x14ac:dyDescent="0.2">
      <c r="A92" s="47" t="s">
        <v>149</v>
      </c>
      <c r="B92" s="16" t="s">
        <v>89</v>
      </c>
      <c r="C92" s="15" t="s">
        <v>22</v>
      </c>
      <c r="D92" s="15" t="s">
        <v>90</v>
      </c>
      <c r="E92" s="17" t="s">
        <v>87</v>
      </c>
      <c r="F92" s="18">
        <v>18</v>
      </c>
      <c r="G92" s="18">
        <v>18</v>
      </c>
      <c r="H92" s="52"/>
      <c r="I92" s="18">
        <f t="shared" si="36"/>
        <v>18</v>
      </c>
      <c r="J92" s="19">
        <f t="shared" si="38"/>
        <v>0</v>
      </c>
      <c r="K92" s="20">
        <v>38.01</v>
      </c>
      <c r="L92" s="21">
        <f t="shared" si="42"/>
        <v>684.18</v>
      </c>
      <c r="M92" s="21">
        <f t="shared" si="43"/>
        <v>684.18</v>
      </c>
      <c r="N92" s="21">
        <f t="shared" si="44"/>
        <v>0</v>
      </c>
      <c r="O92" s="21">
        <f t="shared" si="45"/>
        <v>684.18</v>
      </c>
      <c r="P92" s="21">
        <f t="shared" si="46"/>
        <v>0</v>
      </c>
      <c r="Q92" s="71">
        <f t="shared" si="35"/>
        <v>1</v>
      </c>
      <c r="R92" s="3"/>
      <c r="S92" s="1"/>
      <c r="T92" s="1"/>
      <c r="U92" s="1"/>
      <c r="V92" s="1"/>
      <c r="W92" s="1"/>
    </row>
    <row r="93" spans="1:23" x14ac:dyDescent="0.2">
      <c r="A93" s="47" t="s">
        <v>150</v>
      </c>
      <c r="B93" s="16" t="s">
        <v>92</v>
      </c>
      <c r="C93" s="15" t="s">
        <v>22</v>
      </c>
      <c r="D93" s="15" t="s">
        <v>93</v>
      </c>
      <c r="E93" s="17" t="s">
        <v>87</v>
      </c>
      <c r="F93" s="18">
        <v>348</v>
      </c>
      <c r="G93" s="18">
        <v>0</v>
      </c>
      <c r="H93" s="64">
        <v>348</v>
      </c>
      <c r="I93" s="18">
        <f t="shared" si="36"/>
        <v>348</v>
      </c>
      <c r="J93" s="19">
        <f t="shared" si="38"/>
        <v>0</v>
      </c>
      <c r="K93" s="20">
        <v>4.12</v>
      </c>
      <c r="L93" s="21">
        <f t="shared" si="42"/>
        <v>1433.76</v>
      </c>
      <c r="M93" s="21">
        <f t="shared" si="43"/>
        <v>0</v>
      </c>
      <c r="N93" s="21">
        <f t="shared" si="44"/>
        <v>1433.76</v>
      </c>
      <c r="O93" s="21">
        <f t="shared" si="45"/>
        <v>1433.76</v>
      </c>
      <c r="P93" s="21">
        <f t="shared" si="46"/>
        <v>0</v>
      </c>
      <c r="Q93" s="71">
        <f t="shared" si="35"/>
        <v>1</v>
      </c>
      <c r="R93" s="3"/>
      <c r="S93" s="1"/>
      <c r="T93" s="1"/>
      <c r="U93" s="1"/>
      <c r="V93" s="1"/>
      <c r="W93" s="1"/>
    </row>
    <row r="94" spans="1:23" x14ac:dyDescent="0.2">
      <c r="A94" s="45" t="s">
        <v>151</v>
      </c>
      <c r="B94" s="12"/>
      <c r="C94" s="12"/>
      <c r="D94" s="12" t="s">
        <v>152</v>
      </c>
      <c r="E94" s="12"/>
      <c r="F94" s="13"/>
      <c r="G94" s="13">
        <v>0</v>
      </c>
      <c r="H94" s="13"/>
      <c r="I94" s="14">
        <f t="shared" si="36"/>
        <v>0</v>
      </c>
      <c r="J94" s="13">
        <f t="shared" si="38"/>
        <v>0</v>
      </c>
      <c r="K94" s="13"/>
      <c r="L94" s="13">
        <f>L95+L97</f>
        <v>57025.535399999993</v>
      </c>
      <c r="M94" s="13">
        <f t="shared" ref="M94:O94" si="47">M95+M97</f>
        <v>56341.615399999995</v>
      </c>
      <c r="N94" s="13">
        <f t="shared" si="47"/>
        <v>683.92000000000007</v>
      </c>
      <c r="O94" s="13">
        <f t="shared" si="47"/>
        <v>57025.535399999993</v>
      </c>
      <c r="P94" s="13">
        <f>P95+P97</f>
        <v>0</v>
      </c>
      <c r="Q94" s="70">
        <f t="shared" si="35"/>
        <v>1</v>
      </c>
      <c r="R94" s="3"/>
      <c r="S94" s="1"/>
      <c r="T94" s="1"/>
      <c r="U94" s="1"/>
      <c r="V94" s="1"/>
      <c r="W94" s="1"/>
    </row>
    <row r="95" spans="1:23" x14ac:dyDescent="0.2">
      <c r="A95" s="45" t="s">
        <v>153</v>
      </c>
      <c r="B95" s="12"/>
      <c r="C95" s="12"/>
      <c r="D95" s="12" t="s">
        <v>47</v>
      </c>
      <c r="E95" s="12"/>
      <c r="F95" s="13"/>
      <c r="G95" s="13">
        <v>0</v>
      </c>
      <c r="H95" s="13"/>
      <c r="I95" s="14">
        <f t="shared" si="36"/>
        <v>0</v>
      </c>
      <c r="J95" s="13">
        <f t="shared" si="38"/>
        <v>0</v>
      </c>
      <c r="K95" s="13"/>
      <c r="L95" s="13">
        <f>L96</f>
        <v>181.3845</v>
      </c>
      <c r="M95" s="13">
        <f t="shared" ref="M95:P95" si="48">M96</f>
        <v>181.3845</v>
      </c>
      <c r="N95" s="13">
        <f t="shared" si="48"/>
        <v>0</v>
      </c>
      <c r="O95" s="13">
        <f t="shared" si="48"/>
        <v>181.3845</v>
      </c>
      <c r="P95" s="13">
        <f t="shared" si="48"/>
        <v>0</v>
      </c>
      <c r="Q95" s="70">
        <f t="shared" si="35"/>
        <v>1</v>
      </c>
      <c r="R95" s="3"/>
      <c r="S95" s="1"/>
      <c r="T95" s="1"/>
      <c r="U95" s="1"/>
      <c r="V95" s="1"/>
      <c r="W95" s="1"/>
    </row>
    <row r="96" spans="1:23" x14ac:dyDescent="0.2">
      <c r="A96" s="47" t="s">
        <v>154</v>
      </c>
      <c r="B96" s="16" t="s">
        <v>49</v>
      </c>
      <c r="C96" s="15" t="s">
        <v>22</v>
      </c>
      <c r="D96" s="15" t="s">
        <v>50</v>
      </c>
      <c r="E96" s="17" t="s">
        <v>20</v>
      </c>
      <c r="F96" s="18">
        <v>549.65</v>
      </c>
      <c r="G96" s="18">
        <v>549.65</v>
      </c>
      <c r="H96" s="52"/>
      <c r="I96" s="18">
        <f t="shared" si="36"/>
        <v>549.65</v>
      </c>
      <c r="J96" s="19">
        <f t="shared" si="38"/>
        <v>0</v>
      </c>
      <c r="K96" s="20">
        <v>0.33</v>
      </c>
      <c r="L96" s="21">
        <f>F96*K96</f>
        <v>181.3845</v>
      </c>
      <c r="M96" s="21">
        <f>G96*K96</f>
        <v>181.3845</v>
      </c>
      <c r="N96" s="21">
        <f>H96*K96</f>
        <v>0</v>
      </c>
      <c r="O96" s="21">
        <f>I96*K96</f>
        <v>181.3845</v>
      </c>
      <c r="P96" s="21">
        <f>J96*K96</f>
        <v>0</v>
      </c>
      <c r="Q96" s="71">
        <f t="shared" si="35"/>
        <v>1</v>
      </c>
      <c r="R96" s="3"/>
      <c r="S96" s="1"/>
      <c r="T96" s="1"/>
      <c r="U96" s="1"/>
      <c r="V96" s="1"/>
      <c r="W96" s="1"/>
    </row>
    <row r="97" spans="1:23" x14ac:dyDescent="0.2">
      <c r="A97" s="45" t="s">
        <v>155</v>
      </c>
      <c r="B97" s="12"/>
      <c r="C97" s="12"/>
      <c r="D97" s="12" t="s">
        <v>52</v>
      </c>
      <c r="E97" s="12"/>
      <c r="F97" s="13"/>
      <c r="G97" s="13">
        <v>0</v>
      </c>
      <c r="H97" s="13"/>
      <c r="I97" s="14">
        <f t="shared" si="36"/>
        <v>0</v>
      </c>
      <c r="J97" s="13">
        <f t="shared" si="38"/>
        <v>0</v>
      </c>
      <c r="K97" s="13"/>
      <c r="L97" s="13">
        <f>SUM(L98:L111)</f>
        <v>56844.150899999993</v>
      </c>
      <c r="M97" s="13">
        <f t="shared" ref="M97:P97" si="49">SUM(M98:M111)</f>
        <v>56160.230899999995</v>
      </c>
      <c r="N97" s="13">
        <f t="shared" si="49"/>
        <v>683.92000000000007</v>
      </c>
      <c r="O97" s="13">
        <f t="shared" si="49"/>
        <v>56844.150899999993</v>
      </c>
      <c r="P97" s="13">
        <f t="shared" si="49"/>
        <v>0</v>
      </c>
      <c r="Q97" s="70">
        <f t="shared" si="35"/>
        <v>1</v>
      </c>
      <c r="R97" s="3"/>
      <c r="S97" s="1"/>
      <c r="T97" s="1"/>
      <c r="U97" s="1"/>
      <c r="V97" s="1"/>
      <c r="W97" s="1"/>
    </row>
    <row r="98" spans="1:23" x14ac:dyDescent="0.2">
      <c r="A98" s="47" t="s">
        <v>156</v>
      </c>
      <c r="B98" s="16" t="s">
        <v>54</v>
      </c>
      <c r="C98" s="15" t="s">
        <v>22</v>
      </c>
      <c r="D98" s="15" t="s">
        <v>55</v>
      </c>
      <c r="E98" s="17" t="s">
        <v>20</v>
      </c>
      <c r="F98" s="18">
        <v>549.65</v>
      </c>
      <c r="G98" s="18">
        <v>549.65</v>
      </c>
      <c r="H98" s="52"/>
      <c r="I98" s="18">
        <f t="shared" si="36"/>
        <v>549.65</v>
      </c>
      <c r="J98" s="19">
        <f t="shared" si="38"/>
        <v>0</v>
      </c>
      <c r="K98" s="20">
        <v>1.1499999999999999</v>
      </c>
      <c r="L98" s="21">
        <f t="shared" si="42"/>
        <v>632.09749999999997</v>
      </c>
      <c r="M98" s="21">
        <f t="shared" si="43"/>
        <v>632.09749999999997</v>
      </c>
      <c r="N98" s="21">
        <f t="shared" si="44"/>
        <v>0</v>
      </c>
      <c r="O98" s="21">
        <f t="shared" si="45"/>
        <v>632.09749999999997</v>
      </c>
      <c r="P98" s="21">
        <f t="shared" ref="P98:P111" si="50">J98*K98</f>
        <v>0</v>
      </c>
      <c r="Q98" s="71">
        <f t="shared" si="35"/>
        <v>1</v>
      </c>
      <c r="R98" s="3"/>
      <c r="S98" s="1"/>
      <c r="T98" s="1"/>
      <c r="U98" s="1"/>
      <c r="V98" s="1"/>
      <c r="W98" s="1"/>
    </row>
    <row r="99" spans="1:23" x14ac:dyDescent="0.2">
      <c r="A99" s="47" t="s">
        <v>157</v>
      </c>
      <c r="B99" s="16" t="s">
        <v>57</v>
      </c>
      <c r="C99" s="15" t="s">
        <v>22</v>
      </c>
      <c r="D99" s="15" t="s">
        <v>58</v>
      </c>
      <c r="E99" s="17" t="s">
        <v>59</v>
      </c>
      <c r="F99" s="18">
        <v>58.1</v>
      </c>
      <c r="G99" s="18">
        <v>58.1</v>
      </c>
      <c r="H99" s="52"/>
      <c r="I99" s="18">
        <f t="shared" si="36"/>
        <v>58.1</v>
      </c>
      <c r="J99" s="19">
        <f t="shared" si="38"/>
        <v>0</v>
      </c>
      <c r="K99" s="20">
        <v>2.65</v>
      </c>
      <c r="L99" s="21">
        <f t="shared" si="42"/>
        <v>153.965</v>
      </c>
      <c r="M99" s="21">
        <f t="shared" si="43"/>
        <v>153.965</v>
      </c>
      <c r="N99" s="21">
        <f t="shared" si="44"/>
        <v>0</v>
      </c>
      <c r="O99" s="21">
        <f t="shared" si="45"/>
        <v>153.965</v>
      </c>
      <c r="P99" s="21">
        <f t="shared" si="50"/>
        <v>0</v>
      </c>
      <c r="Q99" s="71">
        <f t="shared" si="35"/>
        <v>1</v>
      </c>
      <c r="R99" s="3"/>
      <c r="S99" s="1"/>
      <c r="T99" s="1"/>
      <c r="U99" s="1"/>
      <c r="V99" s="1"/>
      <c r="W99" s="1"/>
    </row>
    <row r="100" spans="1:23" x14ac:dyDescent="0.2">
      <c r="A100" s="47" t="s">
        <v>158</v>
      </c>
      <c r="B100" s="16" t="s">
        <v>61</v>
      </c>
      <c r="C100" s="15" t="s">
        <v>22</v>
      </c>
      <c r="D100" s="15" t="s">
        <v>62</v>
      </c>
      <c r="E100" s="17" t="s">
        <v>59</v>
      </c>
      <c r="F100" s="18">
        <v>58.1</v>
      </c>
      <c r="G100" s="18">
        <v>58.1</v>
      </c>
      <c r="H100" s="52"/>
      <c r="I100" s="18">
        <f t="shared" si="36"/>
        <v>58.1</v>
      </c>
      <c r="J100" s="19">
        <f t="shared" si="38"/>
        <v>0</v>
      </c>
      <c r="K100" s="20">
        <v>1</v>
      </c>
      <c r="L100" s="21">
        <f t="shared" si="42"/>
        <v>58.1</v>
      </c>
      <c r="M100" s="21">
        <f t="shared" si="43"/>
        <v>58.1</v>
      </c>
      <c r="N100" s="21">
        <f t="shared" si="44"/>
        <v>0</v>
      </c>
      <c r="O100" s="21">
        <f t="shared" si="45"/>
        <v>58.1</v>
      </c>
      <c r="P100" s="21">
        <f t="shared" si="50"/>
        <v>0</v>
      </c>
      <c r="Q100" s="71">
        <f t="shared" si="35"/>
        <v>1</v>
      </c>
      <c r="R100" s="3"/>
      <c r="S100" s="1"/>
      <c r="T100" s="1"/>
      <c r="U100" s="1"/>
      <c r="V100" s="1"/>
      <c r="W100" s="1"/>
    </row>
    <row r="101" spans="1:23" ht="28.5" x14ac:dyDescent="0.2">
      <c r="A101" s="47" t="s">
        <v>159</v>
      </c>
      <c r="B101" s="16" t="s">
        <v>64</v>
      </c>
      <c r="C101" s="15" t="s">
        <v>22</v>
      </c>
      <c r="D101" s="15" t="s">
        <v>65</v>
      </c>
      <c r="E101" s="17" t="s">
        <v>66</v>
      </c>
      <c r="F101" s="18">
        <v>1699.42</v>
      </c>
      <c r="G101" s="18">
        <v>1699.42</v>
      </c>
      <c r="H101" s="52"/>
      <c r="I101" s="18">
        <f t="shared" si="36"/>
        <v>1699.42</v>
      </c>
      <c r="J101" s="19">
        <f t="shared" si="38"/>
        <v>0</v>
      </c>
      <c r="K101" s="20">
        <v>1.31</v>
      </c>
      <c r="L101" s="21">
        <f t="shared" si="42"/>
        <v>2226.2402000000002</v>
      </c>
      <c r="M101" s="21">
        <f t="shared" si="43"/>
        <v>2226.2402000000002</v>
      </c>
      <c r="N101" s="21">
        <f t="shared" si="44"/>
        <v>0</v>
      </c>
      <c r="O101" s="21">
        <f t="shared" si="45"/>
        <v>2226.2402000000002</v>
      </c>
      <c r="P101" s="21">
        <f t="shared" si="50"/>
        <v>0</v>
      </c>
      <c r="Q101" s="71">
        <f t="shared" si="35"/>
        <v>1</v>
      </c>
      <c r="R101" s="3"/>
      <c r="S101" s="1"/>
      <c r="T101" s="1"/>
      <c r="U101" s="1"/>
      <c r="V101" s="1"/>
      <c r="W101" s="1"/>
    </row>
    <row r="102" spans="1:23" ht="28.5" x14ac:dyDescent="0.2">
      <c r="A102" s="47" t="s">
        <v>160</v>
      </c>
      <c r="B102" s="16" t="s">
        <v>68</v>
      </c>
      <c r="C102" s="15" t="s">
        <v>18</v>
      </c>
      <c r="D102" s="15" t="s">
        <v>69</v>
      </c>
      <c r="E102" s="17" t="s">
        <v>20</v>
      </c>
      <c r="F102" s="18">
        <v>549.65</v>
      </c>
      <c r="G102" s="18">
        <v>549.65</v>
      </c>
      <c r="H102" s="52"/>
      <c r="I102" s="18">
        <f t="shared" si="36"/>
        <v>549.65</v>
      </c>
      <c r="J102" s="19">
        <f t="shared" si="38"/>
        <v>0</v>
      </c>
      <c r="K102" s="20">
        <v>2.54</v>
      </c>
      <c r="L102" s="21">
        <f t="shared" si="42"/>
        <v>1396.1109999999999</v>
      </c>
      <c r="M102" s="21">
        <f t="shared" si="43"/>
        <v>1396.1109999999999</v>
      </c>
      <c r="N102" s="21">
        <f t="shared" si="44"/>
        <v>0</v>
      </c>
      <c r="O102" s="21">
        <f t="shared" si="45"/>
        <v>1396.1109999999999</v>
      </c>
      <c r="P102" s="21">
        <f t="shared" si="50"/>
        <v>0</v>
      </c>
      <c r="Q102" s="71">
        <f t="shared" si="35"/>
        <v>1</v>
      </c>
      <c r="R102" s="3"/>
      <c r="S102" s="1"/>
      <c r="T102" s="1"/>
      <c r="U102" s="1"/>
      <c r="V102" s="1"/>
      <c r="W102" s="1"/>
    </row>
    <row r="103" spans="1:23" ht="28.5" x14ac:dyDescent="0.2">
      <c r="A103" s="47" t="s">
        <v>161</v>
      </c>
      <c r="B103" s="16" t="s">
        <v>71</v>
      </c>
      <c r="C103" s="15" t="s">
        <v>22</v>
      </c>
      <c r="D103" s="15" t="s">
        <v>72</v>
      </c>
      <c r="E103" s="17" t="s">
        <v>59</v>
      </c>
      <c r="F103" s="18">
        <v>58.1</v>
      </c>
      <c r="G103" s="18">
        <v>58.1</v>
      </c>
      <c r="H103" s="52"/>
      <c r="I103" s="18">
        <f t="shared" si="36"/>
        <v>58.1</v>
      </c>
      <c r="J103" s="19">
        <f t="shared" si="38"/>
        <v>0</v>
      </c>
      <c r="K103" s="20">
        <v>7.51</v>
      </c>
      <c r="L103" s="21">
        <f t="shared" si="42"/>
        <v>436.33100000000002</v>
      </c>
      <c r="M103" s="21">
        <f t="shared" si="43"/>
        <v>436.33100000000002</v>
      </c>
      <c r="N103" s="21">
        <f t="shared" si="44"/>
        <v>0</v>
      </c>
      <c r="O103" s="21">
        <f t="shared" si="45"/>
        <v>436.33100000000002</v>
      </c>
      <c r="P103" s="21">
        <f t="shared" si="50"/>
        <v>0</v>
      </c>
      <c r="Q103" s="71">
        <f t="shared" si="35"/>
        <v>1</v>
      </c>
      <c r="R103" s="3"/>
      <c r="S103" s="1"/>
      <c r="T103" s="1"/>
      <c r="U103" s="1"/>
      <c r="V103" s="1"/>
      <c r="W103" s="1"/>
    </row>
    <row r="104" spans="1:23" ht="28.5" x14ac:dyDescent="0.2">
      <c r="A104" s="47" t="s">
        <v>162</v>
      </c>
      <c r="B104" s="16" t="s">
        <v>74</v>
      </c>
      <c r="C104" s="15" t="s">
        <v>22</v>
      </c>
      <c r="D104" s="15" t="s">
        <v>75</v>
      </c>
      <c r="E104" s="17" t="s">
        <v>59</v>
      </c>
      <c r="F104" s="18">
        <v>58.1</v>
      </c>
      <c r="G104" s="18">
        <v>58.1</v>
      </c>
      <c r="H104" s="52"/>
      <c r="I104" s="18">
        <f t="shared" si="36"/>
        <v>58.1</v>
      </c>
      <c r="J104" s="19">
        <f t="shared" si="38"/>
        <v>0</v>
      </c>
      <c r="K104" s="20">
        <v>11.6</v>
      </c>
      <c r="L104" s="21">
        <f t="shared" si="42"/>
        <v>673.96</v>
      </c>
      <c r="M104" s="21">
        <f t="shared" si="43"/>
        <v>673.96</v>
      </c>
      <c r="N104" s="21">
        <f t="shared" si="44"/>
        <v>0</v>
      </c>
      <c r="O104" s="21">
        <f t="shared" si="45"/>
        <v>673.96</v>
      </c>
      <c r="P104" s="21">
        <f t="shared" si="50"/>
        <v>0</v>
      </c>
      <c r="Q104" s="71">
        <f t="shared" si="35"/>
        <v>1</v>
      </c>
      <c r="R104" s="3"/>
      <c r="S104" s="1"/>
      <c r="T104" s="1"/>
      <c r="U104" s="1"/>
      <c r="V104" s="1"/>
      <c r="W104" s="1"/>
    </row>
    <row r="105" spans="1:23" x14ac:dyDescent="0.2">
      <c r="A105" s="47" t="s">
        <v>163</v>
      </c>
      <c r="B105" s="16" t="s">
        <v>61</v>
      </c>
      <c r="C105" s="15" t="s">
        <v>22</v>
      </c>
      <c r="D105" s="15" t="s">
        <v>62</v>
      </c>
      <c r="E105" s="17" t="s">
        <v>59</v>
      </c>
      <c r="F105" s="18">
        <v>58.1</v>
      </c>
      <c r="G105" s="18">
        <v>58.1</v>
      </c>
      <c r="H105" s="52"/>
      <c r="I105" s="18">
        <f t="shared" si="36"/>
        <v>58.1</v>
      </c>
      <c r="J105" s="19">
        <f t="shared" si="38"/>
        <v>0</v>
      </c>
      <c r="K105" s="20">
        <v>1</v>
      </c>
      <c r="L105" s="21">
        <f t="shared" si="42"/>
        <v>58.1</v>
      </c>
      <c r="M105" s="21">
        <f t="shared" si="43"/>
        <v>58.1</v>
      </c>
      <c r="N105" s="21">
        <f t="shared" si="44"/>
        <v>0</v>
      </c>
      <c r="O105" s="21">
        <f t="shared" si="45"/>
        <v>58.1</v>
      </c>
      <c r="P105" s="21">
        <f t="shared" si="50"/>
        <v>0</v>
      </c>
      <c r="Q105" s="71">
        <f t="shared" si="35"/>
        <v>1</v>
      </c>
      <c r="R105" s="3"/>
      <c r="S105" s="1"/>
      <c r="T105" s="1"/>
      <c r="U105" s="1"/>
      <c r="V105" s="1"/>
      <c r="W105" s="1"/>
    </row>
    <row r="106" spans="1:23" ht="28.5" x14ac:dyDescent="0.2">
      <c r="A106" s="47" t="s">
        <v>164</v>
      </c>
      <c r="B106" s="16" t="s">
        <v>64</v>
      </c>
      <c r="C106" s="15" t="s">
        <v>22</v>
      </c>
      <c r="D106" s="15" t="s">
        <v>65</v>
      </c>
      <c r="E106" s="17" t="s">
        <v>66</v>
      </c>
      <c r="F106" s="18">
        <v>1699.42</v>
      </c>
      <c r="G106" s="18">
        <v>1699.42</v>
      </c>
      <c r="H106" s="52"/>
      <c r="I106" s="18">
        <f t="shared" si="36"/>
        <v>1699.42</v>
      </c>
      <c r="J106" s="19">
        <f t="shared" si="38"/>
        <v>0</v>
      </c>
      <c r="K106" s="20">
        <v>1.31</v>
      </c>
      <c r="L106" s="21">
        <f t="shared" si="42"/>
        <v>2226.2402000000002</v>
      </c>
      <c r="M106" s="21">
        <f t="shared" si="43"/>
        <v>2226.2402000000002</v>
      </c>
      <c r="N106" s="21">
        <f t="shared" si="44"/>
        <v>0</v>
      </c>
      <c r="O106" s="21">
        <f t="shared" si="45"/>
        <v>2226.2402000000002</v>
      </c>
      <c r="P106" s="21">
        <f t="shared" si="50"/>
        <v>0</v>
      </c>
      <c r="Q106" s="71">
        <f t="shared" si="35"/>
        <v>1</v>
      </c>
      <c r="R106" s="3"/>
      <c r="S106" s="1"/>
      <c r="T106" s="1"/>
      <c r="U106" s="1"/>
      <c r="V106" s="1"/>
      <c r="W106" s="1"/>
    </row>
    <row r="107" spans="1:23" x14ac:dyDescent="0.2">
      <c r="A107" s="47" t="s">
        <v>165</v>
      </c>
      <c r="B107" s="16" t="s">
        <v>79</v>
      </c>
      <c r="C107" s="15" t="s">
        <v>22</v>
      </c>
      <c r="D107" s="15" t="s">
        <v>80</v>
      </c>
      <c r="E107" s="17" t="s">
        <v>59</v>
      </c>
      <c r="F107" s="18">
        <v>58.1</v>
      </c>
      <c r="G107" s="18">
        <v>58.1</v>
      </c>
      <c r="H107" s="52"/>
      <c r="I107" s="18">
        <f t="shared" si="36"/>
        <v>58.1</v>
      </c>
      <c r="J107" s="19">
        <f t="shared" si="38"/>
        <v>0</v>
      </c>
      <c r="K107" s="20">
        <v>5.48</v>
      </c>
      <c r="L107" s="21">
        <f t="shared" si="42"/>
        <v>318.38800000000003</v>
      </c>
      <c r="M107" s="21">
        <f t="shared" si="43"/>
        <v>318.38800000000003</v>
      </c>
      <c r="N107" s="21">
        <f t="shared" si="44"/>
        <v>0</v>
      </c>
      <c r="O107" s="21">
        <f t="shared" si="45"/>
        <v>318.38800000000003</v>
      </c>
      <c r="P107" s="21">
        <f t="shared" si="50"/>
        <v>0</v>
      </c>
      <c r="Q107" s="71">
        <f t="shared" si="35"/>
        <v>1</v>
      </c>
      <c r="R107" s="3"/>
      <c r="S107" s="1"/>
      <c r="T107" s="1"/>
      <c r="U107" s="1"/>
      <c r="V107" s="1"/>
      <c r="W107" s="1"/>
    </row>
    <row r="108" spans="1:23" ht="28.5" x14ac:dyDescent="0.2">
      <c r="A108" s="47" t="s">
        <v>166</v>
      </c>
      <c r="B108" s="16" t="s">
        <v>82</v>
      </c>
      <c r="C108" s="15" t="s">
        <v>22</v>
      </c>
      <c r="D108" s="15" t="s">
        <v>83</v>
      </c>
      <c r="E108" s="17" t="s">
        <v>20</v>
      </c>
      <c r="F108" s="18">
        <v>549.65</v>
      </c>
      <c r="G108" s="18">
        <v>549.65</v>
      </c>
      <c r="H108" s="52"/>
      <c r="I108" s="18">
        <f t="shared" si="36"/>
        <v>549.65</v>
      </c>
      <c r="J108" s="19">
        <f t="shared" si="38"/>
        <v>0</v>
      </c>
      <c r="K108" s="20">
        <v>76.52</v>
      </c>
      <c r="L108" s="21">
        <f t="shared" si="42"/>
        <v>42059.217999999993</v>
      </c>
      <c r="M108" s="21">
        <f t="shared" si="43"/>
        <v>42059.217999999993</v>
      </c>
      <c r="N108" s="21">
        <f t="shared" si="44"/>
        <v>0</v>
      </c>
      <c r="O108" s="21">
        <f t="shared" si="45"/>
        <v>42059.217999999993</v>
      </c>
      <c r="P108" s="21">
        <f t="shared" si="50"/>
        <v>0</v>
      </c>
      <c r="Q108" s="71">
        <f t="shared" si="35"/>
        <v>1</v>
      </c>
      <c r="R108" s="3"/>
      <c r="S108" s="1"/>
      <c r="T108" s="1"/>
      <c r="U108" s="1"/>
      <c r="V108" s="1"/>
      <c r="W108" s="1"/>
    </row>
    <row r="109" spans="1:23" ht="28.5" x14ac:dyDescent="0.2">
      <c r="A109" s="47" t="s">
        <v>167</v>
      </c>
      <c r="B109" s="16" t="s">
        <v>85</v>
      </c>
      <c r="C109" s="15" t="s">
        <v>22</v>
      </c>
      <c r="D109" s="15" t="s">
        <v>86</v>
      </c>
      <c r="E109" s="17" t="s">
        <v>87</v>
      </c>
      <c r="F109" s="18">
        <v>166</v>
      </c>
      <c r="G109" s="18">
        <v>166</v>
      </c>
      <c r="H109" s="52"/>
      <c r="I109" s="18">
        <f t="shared" si="36"/>
        <v>166</v>
      </c>
      <c r="J109" s="19">
        <f t="shared" si="38"/>
        <v>0</v>
      </c>
      <c r="K109" s="20">
        <v>31.55</v>
      </c>
      <c r="L109" s="21">
        <f t="shared" si="42"/>
        <v>5237.3</v>
      </c>
      <c r="M109" s="21">
        <f t="shared" si="43"/>
        <v>5237.3</v>
      </c>
      <c r="N109" s="21">
        <f t="shared" si="44"/>
        <v>0</v>
      </c>
      <c r="O109" s="21">
        <f t="shared" si="45"/>
        <v>5237.3</v>
      </c>
      <c r="P109" s="21">
        <f t="shared" si="50"/>
        <v>0</v>
      </c>
      <c r="Q109" s="71">
        <f t="shared" si="35"/>
        <v>1</v>
      </c>
      <c r="R109" s="3"/>
      <c r="S109" s="1"/>
      <c r="T109" s="1"/>
      <c r="U109" s="1"/>
      <c r="V109" s="1"/>
      <c r="W109" s="1"/>
    </row>
    <row r="110" spans="1:23" x14ac:dyDescent="0.2">
      <c r="A110" s="47" t="s">
        <v>168</v>
      </c>
      <c r="B110" s="16" t="s">
        <v>89</v>
      </c>
      <c r="C110" s="15" t="s">
        <v>22</v>
      </c>
      <c r="D110" s="15" t="s">
        <v>90</v>
      </c>
      <c r="E110" s="17" t="s">
        <v>87</v>
      </c>
      <c r="F110" s="18">
        <v>18</v>
      </c>
      <c r="G110" s="18">
        <v>18</v>
      </c>
      <c r="H110" s="52"/>
      <c r="I110" s="18">
        <f t="shared" si="36"/>
        <v>18</v>
      </c>
      <c r="J110" s="19">
        <f t="shared" si="38"/>
        <v>0</v>
      </c>
      <c r="K110" s="20">
        <v>38.01</v>
      </c>
      <c r="L110" s="21">
        <f t="shared" si="42"/>
        <v>684.18</v>
      </c>
      <c r="M110" s="21">
        <f t="shared" si="43"/>
        <v>684.18</v>
      </c>
      <c r="N110" s="21">
        <f t="shared" si="44"/>
        <v>0</v>
      </c>
      <c r="O110" s="21">
        <f t="shared" si="45"/>
        <v>684.18</v>
      </c>
      <c r="P110" s="21">
        <f t="shared" si="50"/>
        <v>0</v>
      </c>
      <c r="Q110" s="71">
        <f t="shared" si="35"/>
        <v>1</v>
      </c>
      <c r="R110" s="3"/>
      <c r="S110" s="1"/>
      <c r="T110" s="1"/>
      <c r="U110" s="1"/>
      <c r="V110" s="1"/>
      <c r="W110" s="1"/>
    </row>
    <row r="111" spans="1:23" x14ac:dyDescent="0.2">
      <c r="A111" s="47" t="s">
        <v>169</v>
      </c>
      <c r="B111" s="16" t="s">
        <v>92</v>
      </c>
      <c r="C111" s="15" t="s">
        <v>22</v>
      </c>
      <c r="D111" s="15" t="s">
        <v>93</v>
      </c>
      <c r="E111" s="17" t="s">
        <v>87</v>
      </c>
      <c r="F111" s="18">
        <v>166</v>
      </c>
      <c r="G111" s="18">
        <v>0</v>
      </c>
      <c r="H111" s="64">
        <v>166</v>
      </c>
      <c r="I111" s="18">
        <f t="shared" si="36"/>
        <v>166</v>
      </c>
      <c r="J111" s="19">
        <f t="shared" si="38"/>
        <v>0</v>
      </c>
      <c r="K111" s="20">
        <v>4.12</v>
      </c>
      <c r="L111" s="21">
        <f t="shared" si="42"/>
        <v>683.92000000000007</v>
      </c>
      <c r="M111" s="21">
        <f t="shared" si="43"/>
        <v>0</v>
      </c>
      <c r="N111" s="21">
        <f t="shared" si="44"/>
        <v>683.92000000000007</v>
      </c>
      <c r="O111" s="21">
        <f t="shared" si="45"/>
        <v>683.92000000000007</v>
      </c>
      <c r="P111" s="21">
        <f t="shared" si="50"/>
        <v>0</v>
      </c>
      <c r="Q111" s="71">
        <f t="shared" si="35"/>
        <v>1</v>
      </c>
      <c r="R111" s="3"/>
      <c r="S111" s="1"/>
      <c r="T111" s="1"/>
      <c r="U111" s="1"/>
      <c r="V111" s="1"/>
      <c r="W111" s="1"/>
    </row>
    <row r="112" spans="1:23" x14ac:dyDescent="0.2">
      <c r="A112" s="45" t="s">
        <v>170</v>
      </c>
      <c r="B112" s="12"/>
      <c r="C112" s="12"/>
      <c r="D112" s="12" t="s">
        <v>171</v>
      </c>
      <c r="E112" s="12"/>
      <c r="F112" s="13"/>
      <c r="G112" s="13">
        <v>0</v>
      </c>
      <c r="H112" s="13"/>
      <c r="I112" s="14">
        <f t="shared" si="36"/>
        <v>0</v>
      </c>
      <c r="J112" s="13">
        <f t="shared" si="38"/>
        <v>0</v>
      </c>
      <c r="K112" s="13"/>
      <c r="L112" s="13">
        <f>L113+L115</f>
        <v>33334.8842</v>
      </c>
      <c r="M112" s="13">
        <f t="shared" ref="M112:P112" si="51">M113+M115</f>
        <v>24980.009599999998</v>
      </c>
      <c r="N112" s="13">
        <f t="shared" si="51"/>
        <v>317.24</v>
      </c>
      <c r="O112" s="13">
        <f t="shared" si="51"/>
        <v>25297.249599999999</v>
      </c>
      <c r="P112" s="13">
        <f t="shared" si="51"/>
        <v>8037.6346000000003</v>
      </c>
      <c r="Q112" s="70">
        <f t="shared" si="35"/>
        <v>0.75888218024768173</v>
      </c>
      <c r="R112" s="3"/>
      <c r="S112" s="1"/>
      <c r="T112" s="1"/>
      <c r="U112" s="1"/>
      <c r="V112" s="1"/>
      <c r="W112" s="1"/>
    </row>
    <row r="113" spans="1:23" x14ac:dyDescent="0.2">
      <c r="A113" s="45" t="s">
        <v>172</v>
      </c>
      <c r="B113" s="12"/>
      <c r="C113" s="12"/>
      <c r="D113" s="12" t="s">
        <v>47</v>
      </c>
      <c r="E113" s="12"/>
      <c r="F113" s="13"/>
      <c r="G113" s="13">
        <v>0</v>
      </c>
      <c r="H113" s="13"/>
      <c r="I113" s="14">
        <f t="shared" si="36"/>
        <v>0</v>
      </c>
      <c r="J113" s="13">
        <f t="shared" si="38"/>
        <v>0</v>
      </c>
      <c r="K113" s="13"/>
      <c r="L113" s="13">
        <f>L114</f>
        <v>105.42840000000001</v>
      </c>
      <c r="M113" s="13">
        <f t="shared" ref="M113:P113" si="52">M114</f>
        <v>105.42840000000001</v>
      </c>
      <c r="N113" s="13">
        <f t="shared" si="52"/>
        <v>0</v>
      </c>
      <c r="O113" s="13">
        <f t="shared" si="52"/>
        <v>105.42840000000001</v>
      </c>
      <c r="P113" s="13">
        <f t="shared" si="52"/>
        <v>0</v>
      </c>
      <c r="Q113" s="70">
        <f t="shared" si="35"/>
        <v>1</v>
      </c>
      <c r="R113" s="3"/>
      <c r="S113" s="1"/>
      <c r="T113" s="1"/>
      <c r="U113" s="1"/>
      <c r="V113" s="1"/>
      <c r="W113" s="1"/>
    </row>
    <row r="114" spans="1:23" x14ac:dyDescent="0.2">
      <c r="A114" s="47" t="s">
        <v>173</v>
      </c>
      <c r="B114" s="16" t="s">
        <v>49</v>
      </c>
      <c r="C114" s="15" t="s">
        <v>22</v>
      </c>
      <c r="D114" s="15" t="s">
        <v>50</v>
      </c>
      <c r="E114" s="17" t="s">
        <v>20</v>
      </c>
      <c r="F114" s="18">
        <v>319.48</v>
      </c>
      <c r="G114" s="18">
        <v>319.48</v>
      </c>
      <c r="H114" s="52"/>
      <c r="I114" s="18">
        <f t="shared" si="36"/>
        <v>319.48</v>
      </c>
      <c r="J114" s="19">
        <f t="shared" si="38"/>
        <v>0</v>
      </c>
      <c r="K114" s="20">
        <v>0.33</v>
      </c>
      <c r="L114" s="21">
        <f>F114*K114</f>
        <v>105.42840000000001</v>
      </c>
      <c r="M114" s="21">
        <f>G114*K114</f>
        <v>105.42840000000001</v>
      </c>
      <c r="N114" s="21">
        <f>H114*K114</f>
        <v>0</v>
      </c>
      <c r="O114" s="21">
        <f>I114*K114</f>
        <v>105.42840000000001</v>
      </c>
      <c r="P114" s="21">
        <f>J114*K114</f>
        <v>0</v>
      </c>
      <c r="Q114" s="71">
        <f t="shared" si="35"/>
        <v>1</v>
      </c>
      <c r="R114" s="3"/>
      <c r="S114" s="1"/>
      <c r="T114" s="1"/>
      <c r="U114" s="1"/>
      <c r="V114" s="1"/>
      <c r="W114" s="1"/>
    </row>
    <row r="115" spans="1:23" x14ac:dyDescent="0.2">
      <c r="A115" s="45" t="s">
        <v>174</v>
      </c>
      <c r="B115" s="12"/>
      <c r="C115" s="12"/>
      <c r="D115" s="12" t="s">
        <v>52</v>
      </c>
      <c r="E115" s="12"/>
      <c r="F115" s="13"/>
      <c r="G115" s="13">
        <v>0</v>
      </c>
      <c r="H115" s="13"/>
      <c r="I115" s="14">
        <f t="shared" si="36"/>
        <v>0</v>
      </c>
      <c r="J115" s="13">
        <f t="shared" si="38"/>
        <v>0</v>
      </c>
      <c r="K115" s="13"/>
      <c r="L115" s="13">
        <f>SUM(L116:L129)</f>
        <v>33229.455800000003</v>
      </c>
      <c r="M115" s="13">
        <f t="shared" ref="M115:P115" si="53">SUM(M116:M129)</f>
        <v>24874.581199999997</v>
      </c>
      <c r="N115" s="13">
        <f t="shared" si="53"/>
        <v>317.24</v>
      </c>
      <c r="O115" s="13">
        <f t="shared" si="53"/>
        <v>25191.821199999998</v>
      </c>
      <c r="P115" s="13">
        <f t="shared" si="53"/>
        <v>8037.6346000000003</v>
      </c>
      <c r="Q115" s="70">
        <f t="shared" si="35"/>
        <v>0.75811717626744868</v>
      </c>
      <c r="R115" s="3"/>
      <c r="S115" s="1"/>
      <c r="T115" s="1"/>
      <c r="U115" s="1"/>
      <c r="V115" s="1"/>
      <c r="W115" s="1"/>
    </row>
    <row r="116" spans="1:23" x14ac:dyDescent="0.2">
      <c r="A116" s="47" t="s">
        <v>175</v>
      </c>
      <c r="B116" s="16" t="s">
        <v>54</v>
      </c>
      <c r="C116" s="15" t="s">
        <v>22</v>
      </c>
      <c r="D116" s="15" t="s">
        <v>55</v>
      </c>
      <c r="E116" s="17" t="s">
        <v>20</v>
      </c>
      <c r="F116" s="18">
        <v>319.48</v>
      </c>
      <c r="G116" s="18">
        <v>319.48</v>
      </c>
      <c r="H116" s="52"/>
      <c r="I116" s="18">
        <f t="shared" si="36"/>
        <v>319.48</v>
      </c>
      <c r="J116" s="19">
        <f t="shared" si="38"/>
        <v>0</v>
      </c>
      <c r="K116" s="20">
        <v>1.1499999999999999</v>
      </c>
      <c r="L116" s="21">
        <f t="shared" si="42"/>
        <v>367.40199999999999</v>
      </c>
      <c r="M116" s="21">
        <f t="shared" si="43"/>
        <v>367.40199999999999</v>
      </c>
      <c r="N116" s="21">
        <f t="shared" si="44"/>
        <v>0</v>
      </c>
      <c r="O116" s="21">
        <f t="shared" si="45"/>
        <v>367.40199999999999</v>
      </c>
      <c r="P116" s="21">
        <f t="shared" ref="P116:P129" si="54">J116*K116</f>
        <v>0</v>
      </c>
      <c r="Q116" s="71">
        <f t="shared" si="35"/>
        <v>1</v>
      </c>
      <c r="R116" s="3"/>
      <c r="S116" s="1"/>
      <c r="T116" s="1"/>
      <c r="U116" s="1"/>
      <c r="V116" s="1"/>
      <c r="W116" s="1"/>
    </row>
    <row r="117" spans="1:23" x14ac:dyDescent="0.2">
      <c r="A117" s="47" t="s">
        <v>176</v>
      </c>
      <c r="B117" s="16" t="s">
        <v>57</v>
      </c>
      <c r="C117" s="15" t="s">
        <v>22</v>
      </c>
      <c r="D117" s="15" t="s">
        <v>58</v>
      </c>
      <c r="E117" s="17" t="s">
        <v>59</v>
      </c>
      <c r="F117" s="18">
        <v>31.8</v>
      </c>
      <c r="G117" s="18">
        <v>31.8</v>
      </c>
      <c r="H117" s="52"/>
      <c r="I117" s="18">
        <f t="shared" si="36"/>
        <v>31.8</v>
      </c>
      <c r="J117" s="19">
        <f t="shared" si="38"/>
        <v>0</v>
      </c>
      <c r="K117" s="20">
        <v>2.65</v>
      </c>
      <c r="L117" s="21">
        <f t="shared" si="42"/>
        <v>84.27</v>
      </c>
      <c r="M117" s="21">
        <f t="shared" si="43"/>
        <v>84.27</v>
      </c>
      <c r="N117" s="21">
        <f t="shared" si="44"/>
        <v>0</v>
      </c>
      <c r="O117" s="21">
        <f t="shared" si="45"/>
        <v>84.27</v>
      </c>
      <c r="P117" s="21">
        <f t="shared" si="54"/>
        <v>0</v>
      </c>
      <c r="Q117" s="71">
        <f t="shared" si="35"/>
        <v>1</v>
      </c>
      <c r="R117" s="3"/>
      <c r="S117" s="1"/>
      <c r="T117" s="1"/>
      <c r="U117" s="1"/>
      <c r="V117" s="1"/>
      <c r="W117" s="1"/>
    </row>
    <row r="118" spans="1:23" x14ac:dyDescent="0.2">
      <c r="A118" s="47" t="s">
        <v>177</v>
      </c>
      <c r="B118" s="16" t="s">
        <v>61</v>
      </c>
      <c r="C118" s="15" t="s">
        <v>22</v>
      </c>
      <c r="D118" s="15" t="s">
        <v>62</v>
      </c>
      <c r="E118" s="17" t="s">
        <v>59</v>
      </c>
      <c r="F118" s="18">
        <v>31.8</v>
      </c>
      <c r="G118" s="18">
        <v>31.8</v>
      </c>
      <c r="H118" s="52"/>
      <c r="I118" s="18">
        <f t="shared" si="36"/>
        <v>31.8</v>
      </c>
      <c r="J118" s="19">
        <f t="shared" si="38"/>
        <v>0</v>
      </c>
      <c r="K118" s="20">
        <v>1</v>
      </c>
      <c r="L118" s="21">
        <f t="shared" si="42"/>
        <v>31.8</v>
      </c>
      <c r="M118" s="21">
        <f t="shared" si="43"/>
        <v>31.8</v>
      </c>
      <c r="N118" s="21">
        <f t="shared" si="44"/>
        <v>0</v>
      </c>
      <c r="O118" s="21">
        <f t="shared" si="45"/>
        <v>31.8</v>
      </c>
      <c r="P118" s="21">
        <f t="shared" si="54"/>
        <v>0</v>
      </c>
      <c r="Q118" s="71">
        <f t="shared" si="35"/>
        <v>1</v>
      </c>
      <c r="R118" s="3"/>
      <c r="S118" s="1"/>
      <c r="T118" s="1"/>
      <c r="U118" s="1"/>
      <c r="V118" s="1"/>
      <c r="W118" s="1"/>
    </row>
    <row r="119" spans="1:23" ht="28.5" x14ac:dyDescent="0.2">
      <c r="A119" s="47" t="s">
        <v>178</v>
      </c>
      <c r="B119" s="16" t="s">
        <v>64</v>
      </c>
      <c r="C119" s="15" t="s">
        <v>22</v>
      </c>
      <c r="D119" s="15" t="s">
        <v>65</v>
      </c>
      <c r="E119" s="17" t="s">
        <v>66</v>
      </c>
      <c r="F119" s="18">
        <v>930.15</v>
      </c>
      <c r="G119" s="18">
        <v>930.15</v>
      </c>
      <c r="H119" s="52"/>
      <c r="I119" s="18">
        <f t="shared" si="36"/>
        <v>930.15</v>
      </c>
      <c r="J119" s="19">
        <f t="shared" si="38"/>
        <v>0</v>
      </c>
      <c r="K119" s="20">
        <v>1.31</v>
      </c>
      <c r="L119" s="21">
        <f t="shared" si="42"/>
        <v>1218.4965</v>
      </c>
      <c r="M119" s="21">
        <f t="shared" si="43"/>
        <v>1218.4965</v>
      </c>
      <c r="N119" s="21">
        <f t="shared" si="44"/>
        <v>0</v>
      </c>
      <c r="O119" s="21">
        <f t="shared" si="45"/>
        <v>1218.4965</v>
      </c>
      <c r="P119" s="21">
        <f t="shared" si="54"/>
        <v>0</v>
      </c>
      <c r="Q119" s="71">
        <f t="shared" si="35"/>
        <v>1</v>
      </c>
      <c r="R119" s="3"/>
      <c r="S119" s="1"/>
      <c r="T119" s="1"/>
      <c r="U119" s="1"/>
      <c r="V119" s="1"/>
      <c r="W119" s="1"/>
    </row>
    <row r="120" spans="1:23" ht="28.5" x14ac:dyDescent="0.2">
      <c r="A120" s="47" t="s">
        <v>179</v>
      </c>
      <c r="B120" s="16" t="s">
        <v>68</v>
      </c>
      <c r="C120" s="15" t="s">
        <v>18</v>
      </c>
      <c r="D120" s="15" t="s">
        <v>69</v>
      </c>
      <c r="E120" s="17" t="s">
        <v>20</v>
      </c>
      <c r="F120" s="18">
        <v>319.48</v>
      </c>
      <c r="G120" s="18">
        <v>319.48</v>
      </c>
      <c r="H120" s="52"/>
      <c r="I120" s="18">
        <f t="shared" si="36"/>
        <v>319.48</v>
      </c>
      <c r="J120" s="19">
        <f t="shared" si="38"/>
        <v>0</v>
      </c>
      <c r="K120" s="20">
        <v>2.54</v>
      </c>
      <c r="L120" s="21">
        <f t="shared" si="42"/>
        <v>811.47920000000011</v>
      </c>
      <c r="M120" s="21">
        <f t="shared" si="43"/>
        <v>811.47920000000011</v>
      </c>
      <c r="N120" s="21">
        <f t="shared" si="44"/>
        <v>0</v>
      </c>
      <c r="O120" s="21">
        <f t="shared" si="45"/>
        <v>811.47920000000011</v>
      </c>
      <c r="P120" s="21">
        <f t="shared" si="54"/>
        <v>0</v>
      </c>
      <c r="Q120" s="71">
        <f t="shared" si="35"/>
        <v>1</v>
      </c>
      <c r="R120" s="3"/>
      <c r="S120" s="1"/>
      <c r="T120" s="1"/>
      <c r="U120" s="1"/>
      <c r="V120" s="1"/>
      <c r="W120" s="1"/>
    </row>
    <row r="121" spans="1:23" ht="28.5" x14ac:dyDescent="0.2">
      <c r="A121" s="47" t="s">
        <v>180</v>
      </c>
      <c r="B121" s="16" t="s">
        <v>71</v>
      </c>
      <c r="C121" s="15" t="s">
        <v>22</v>
      </c>
      <c r="D121" s="15" t="s">
        <v>72</v>
      </c>
      <c r="E121" s="17" t="s">
        <v>59</v>
      </c>
      <c r="F121" s="18">
        <v>31.8</v>
      </c>
      <c r="G121" s="18">
        <v>31.8</v>
      </c>
      <c r="H121" s="52"/>
      <c r="I121" s="18">
        <f t="shared" si="36"/>
        <v>31.8</v>
      </c>
      <c r="J121" s="19">
        <f t="shared" si="38"/>
        <v>0</v>
      </c>
      <c r="K121" s="20">
        <v>7.51</v>
      </c>
      <c r="L121" s="21">
        <f t="shared" si="42"/>
        <v>238.81800000000001</v>
      </c>
      <c r="M121" s="21">
        <f t="shared" si="43"/>
        <v>238.81800000000001</v>
      </c>
      <c r="N121" s="21">
        <f t="shared" si="44"/>
        <v>0</v>
      </c>
      <c r="O121" s="21">
        <f t="shared" si="45"/>
        <v>238.81800000000001</v>
      </c>
      <c r="P121" s="21">
        <f t="shared" si="54"/>
        <v>0</v>
      </c>
      <c r="Q121" s="71">
        <f t="shared" si="35"/>
        <v>1</v>
      </c>
      <c r="R121" s="3"/>
      <c r="S121" s="1"/>
      <c r="T121" s="1"/>
      <c r="U121" s="1"/>
      <c r="V121" s="1"/>
      <c r="W121" s="1"/>
    </row>
    <row r="122" spans="1:23" ht="28.5" x14ac:dyDescent="0.2">
      <c r="A122" s="47" t="s">
        <v>181</v>
      </c>
      <c r="B122" s="16" t="s">
        <v>74</v>
      </c>
      <c r="C122" s="15" t="s">
        <v>22</v>
      </c>
      <c r="D122" s="15" t="s">
        <v>75</v>
      </c>
      <c r="E122" s="17" t="s">
        <v>59</v>
      </c>
      <c r="F122" s="18">
        <v>31.8</v>
      </c>
      <c r="G122" s="18">
        <v>31.8</v>
      </c>
      <c r="H122" s="52"/>
      <c r="I122" s="18">
        <f t="shared" si="36"/>
        <v>31.8</v>
      </c>
      <c r="J122" s="19">
        <f t="shared" si="38"/>
        <v>0</v>
      </c>
      <c r="K122" s="20">
        <v>11.6</v>
      </c>
      <c r="L122" s="21">
        <f t="shared" si="42"/>
        <v>368.88</v>
      </c>
      <c r="M122" s="21">
        <f t="shared" si="43"/>
        <v>368.88</v>
      </c>
      <c r="N122" s="21">
        <f t="shared" si="44"/>
        <v>0</v>
      </c>
      <c r="O122" s="21">
        <f t="shared" si="45"/>
        <v>368.88</v>
      </c>
      <c r="P122" s="21">
        <f t="shared" si="54"/>
        <v>0</v>
      </c>
      <c r="Q122" s="71">
        <f t="shared" si="35"/>
        <v>1</v>
      </c>
      <c r="R122" s="3"/>
      <c r="S122" s="1"/>
      <c r="T122" s="1"/>
      <c r="U122" s="1"/>
      <c r="V122" s="1"/>
      <c r="W122" s="1"/>
    </row>
    <row r="123" spans="1:23" x14ac:dyDescent="0.2">
      <c r="A123" s="47" t="s">
        <v>182</v>
      </c>
      <c r="B123" s="16" t="s">
        <v>61</v>
      </c>
      <c r="C123" s="15" t="s">
        <v>22</v>
      </c>
      <c r="D123" s="15" t="s">
        <v>62</v>
      </c>
      <c r="E123" s="17" t="s">
        <v>59</v>
      </c>
      <c r="F123" s="18">
        <v>31.8</v>
      </c>
      <c r="G123" s="18">
        <v>31.8</v>
      </c>
      <c r="H123" s="52"/>
      <c r="I123" s="18">
        <f t="shared" si="36"/>
        <v>31.8</v>
      </c>
      <c r="J123" s="19">
        <f t="shared" si="38"/>
        <v>0</v>
      </c>
      <c r="K123" s="20">
        <v>1</v>
      </c>
      <c r="L123" s="21">
        <f t="shared" si="42"/>
        <v>31.8</v>
      </c>
      <c r="M123" s="21">
        <f t="shared" si="43"/>
        <v>31.8</v>
      </c>
      <c r="N123" s="21">
        <f t="shared" si="44"/>
        <v>0</v>
      </c>
      <c r="O123" s="21">
        <f t="shared" si="45"/>
        <v>31.8</v>
      </c>
      <c r="P123" s="21">
        <f t="shared" si="54"/>
        <v>0</v>
      </c>
      <c r="Q123" s="71">
        <f t="shared" si="35"/>
        <v>1</v>
      </c>
      <c r="R123" s="3"/>
      <c r="S123" s="1"/>
      <c r="T123" s="1"/>
      <c r="U123" s="1"/>
      <c r="V123" s="1"/>
      <c r="W123" s="1"/>
    </row>
    <row r="124" spans="1:23" ht="28.5" x14ac:dyDescent="0.2">
      <c r="A124" s="47" t="s">
        <v>183</v>
      </c>
      <c r="B124" s="16" t="s">
        <v>64</v>
      </c>
      <c r="C124" s="15" t="s">
        <v>22</v>
      </c>
      <c r="D124" s="15" t="s">
        <v>65</v>
      </c>
      <c r="E124" s="17" t="s">
        <v>66</v>
      </c>
      <c r="F124" s="18">
        <v>930.15</v>
      </c>
      <c r="G124" s="18">
        <v>930.15</v>
      </c>
      <c r="H124" s="52"/>
      <c r="I124" s="18">
        <f t="shared" si="36"/>
        <v>930.15</v>
      </c>
      <c r="J124" s="19">
        <f t="shared" si="38"/>
        <v>0</v>
      </c>
      <c r="K124" s="20">
        <v>1.31</v>
      </c>
      <c r="L124" s="21">
        <f t="shared" si="42"/>
        <v>1218.4965</v>
      </c>
      <c r="M124" s="21">
        <f t="shared" si="43"/>
        <v>1218.4965</v>
      </c>
      <c r="N124" s="21">
        <f t="shared" si="44"/>
        <v>0</v>
      </c>
      <c r="O124" s="21">
        <f t="shared" si="45"/>
        <v>1218.4965</v>
      </c>
      <c r="P124" s="21">
        <f t="shared" si="54"/>
        <v>0</v>
      </c>
      <c r="Q124" s="71">
        <f t="shared" si="35"/>
        <v>1</v>
      </c>
      <c r="R124" s="3"/>
      <c r="S124" s="1"/>
      <c r="T124" s="1"/>
      <c r="U124" s="1"/>
      <c r="V124" s="1"/>
      <c r="W124" s="1"/>
    </row>
    <row r="125" spans="1:23" x14ac:dyDescent="0.2">
      <c r="A125" s="47" t="s">
        <v>184</v>
      </c>
      <c r="B125" s="16" t="s">
        <v>79</v>
      </c>
      <c r="C125" s="15" t="s">
        <v>22</v>
      </c>
      <c r="D125" s="15" t="s">
        <v>80</v>
      </c>
      <c r="E125" s="17" t="s">
        <v>59</v>
      </c>
      <c r="F125" s="18">
        <v>31.8</v>
      </c>
      <c r="G125" s="18">
        <v>31.8</v>
      </c>
      <c r="H125" s="52"/>
      <c r="I125" s="18">
        <f t="shared" si="36"/>
        <v>31.8</v>
      </c>
      <c r="J125" s="19">
        <f t="shared" si="38"/>
        <v>0</v>
      </c>
      <c r="K125" s="20">
        <v>5.48</v>
      </c>
      <c r="L125" s="21">
        <f t="shared" si="42"/>
        <v>174.26400000000001</v>
      </c>
      <c r="M125" s="21">
        <f t="shared" si="43"/>
        <v>174.26400000000001</v>
      </c>
      <c r="N125" s="21">
        <f t="shared" si="44"/>
        <v>0</v>
      </c>
      <c r="O125" s="21">
        <f t="shared" si="45"/>
        <v>174.26400000000001</v>
      </c>
      <c r="P125" s="21">
        <f t="shared" si="54"/>
        <v>0</v>
      </c>
      <c r="Q125" s="71">
        <f t="shared" si="35"/>
        <v>1</v>
      </c>
      <c r="R125" s="3"/>
      <c r="S125" s="1"/>
      <c r="T125" s="1"/>
      <c r="U125" s="1"/>
      <c r="V125" s="1"/>
      <c r="W125" s="1"/>
    </row>
    <row r="126" spans="1:23" ht="28.5" x14ac:dyDescent="0.2">
      <c r="A126" s="47" t="s">
        <v>185</v>
      </c>
      <c r="B126" s="16" t="s">
        <v>82</v>
      </c>
      <c r="C126" s="15" t="s">
        <v>22</v>
      </c>
      <c r="D126" s="15" t="s">
        <v>83</v>
      </c>
      <c r="E126" s="17" t="s">
        <v>20</v>
      </c>
      <c r="F126" s="18">
        <v>319.48</v>
      </c>
      <c r="G126" s="18">
        <v>228</v>
      </c>
      <c r="H126" s="52"/>
      <c r="I126" s="18">
        <f t="shared" si="36"/>
        <v>228</v>
      </c>
      <c r="J126" s="19">
        <f t="shared" si="38"/>
        <v>91.480000000000018</v>
      </c>
      <c r="K126" s="20">
        <v>76.52</v>
      </c>
      <c r="L126" s="21">
        <f t="shared" si="42"/>
        <v>24446.6096</v>
      </c>
      <c r="M126" s="21">
        <f t="shared" si="43"/>
        <v>17446.559999999998</v>
      </c>
      <c r="N126" s="21">
        <f t="shared" si="44"/>
        <v>0</v>
      </c>
      <c r="O126" s="21">
        <f t="shared" si="45"/>
        <v>17446.559999999998</v>
      </c>
      <c r="P126" s="21">
        <f t="shared" si="54"/>
        <v>7000.0496000000012</v>
      </c>
      <c r="Q126" s="71">
        <f t="shared" si="35"/>
        <v>0.71365969700763732</v>
      </c>
      <c r="R126" s="3"/>
      <c r="S126" s="1"/>
      <c r="T126" s="1"/>
      <c r="U126" s="1"/>
      <c r="V126" s="1"/>
      <c r="W126" s="1"/>
    </row>
    <row r="127" spans="1:23" ht="28.5" x14ac:dyDescent="0.2">
      <c r="A127" s="47" t="s">
        <v>186</v>
      </c>
      <c r="B127" s="16" t="s">
        <v>85</v>
      </c>
      <c r="C127" s="15" t="s">
        <v>22</v>
      </c>
      <c r="D127" s="15" t="s">
        <v>86</v>
      </c>
      <c r="E127" s="17" t="s">
        <v>87</v>
      </c>
      <c r="F127" s="18">
        <v>106</v>
      </c>
      <c r="G127" s="18">
        <v>76.900000000000006</v>
      </c>
      <c r="H127" s="52"/>
      <c r="I127" s="18">
        <f t="shared" si="36"/>
        <v>76.900000000000006</v>
      </c>
      <c r="J127" s="19">
        <f t="shared" si="38"/>
        <v>29.099999999999994</v>
      </c>
      <c r="K127" s="20">
        <v>31.55</v>
      </c>
      <c r="L127" s="21">
        <f t="shared" si="42"/>
        <v>3344.3</v>
      </c>
      <c r="M127" s="21">
        <f t="shared" si="43"/>
        <v>2426.1950000000002</v>
      </c>
      <c r="N127" s="21">
        <f t="shared" si="44"/>
        <v>0</v>
      </c>
      <c r="O127" s="21">
        <f t="shared" si="45"/>
        <v>2426.1950000000002</v>
      </c>
      <c r="P127" s="21">
        <f t="shared" si="54"/>
        <v>918.10499999999979</v>
      </c>
      <c r="Q127" s="71">
        <f t="shared" si="35"/>
        <v>0.72547169811320755</v>
      </c>
      <c r="R127" s="3"/>
      <c r="S127" s="1"/>
      <c r="T127" s="1"/>
      <c r="U127" s="1"/>
      <c r="V127" s="1"/>
      <c r="W127" s="1"/>
    </row>
    <row r="128" spans="1:23" x14ac:dyDescent="0.2">
      <c r="A128" s="47" t="s">
        <v>187</v>
      </c>
      <c r="B128" s="16" t="s">
        <v>89</v>
      </c>
      <c r="C128" s="15" t="s">
        <v>22</v>
      </c>
      <c r="D128" s="15" t="s">
        <v>90</v>
      </c>
      <c r="E128" s="17" t="s">
        <v>87</v>
      </c>
      <c r="F128" s="18">
        <v>12</v>
      </c>
      <c r="G128" s="18">
        <v>12</v>
      </c>
      <c r="H128" s="52"/>
      <c r="I128" s="18">
        <f t="shared" si="36"/>
        <v>12</v>
      </c>
      <c r="J128" s="19">
        <f t="shared" si="38"/>
        <v>0</v>
      </c>
      <c r="K128" s="20">
        <v>38.01</v>
      </c>
      <c r="L128" s="21">
        <f t="shared" si="42"/>
        <v>456.12</v>
      </c>
      <c r="M128" s="21">
        <f t="shared" si="43"/>
        <v>456.12</v>
      </c>
      <c r="N128" s="21">
        <f t="shared" si="44"/>
        <v>0</v>
      </c>
      <c r="O128" s="21">
        <f t="shared" si="45"/>
        <v>456.12</v>
      </c>
      <c r="P128" s="21">
        <f t="shared" si="54"/>
        <v>0</v>
      </c>
      <c r="Q128" s="71">
        <f t="shared" si="35"/>
        <v>1</v>
      </c>
      <c r="R128" s="3"/>
      <c r="S128" s="1"/>
      <c r="T128" s="1"/>
      <c r="U128" s="1"/>
      <c r="V128" s="1"/>
      <c r="W128" s="1"/>
    </row>
    <row r="129" spans="1:23" x14ac:dyDescent="0.2">
      <c r="A129" s="47" t="s">
        <v>188</v>
      </c>
      <c r="B129" s="16" t="s">
        <v>92</v>
      </c>
      <c r="C129" s="15" t="s">
        <v>22</v>
      </c>
      <c r="D129" s="15" t="s">
        <v>93</v>
      </c>
      <c r="E129" s="17" t="s">
        <v>87</v>
      </c>
      <c r="F129" s="18">
        <v>106</v>
      </c>
      <c r="G129" s="18">
        <v>0</v>
      </c>
      <c r="H129" s="64">
        <v>77</v>
      </c>
      <c r="I129" s="18">
        <f t="shared" si="36"/>
        <v>77</v>
      </c>
      <c r="J129" s="19">
        <f t="shared" si="38"/>
        <v>29</v>
      </c>
      <c r="K129" s="20">
        <v>4.12</v>
      </c>
      <c r="L129" s="21">
        <f t="shared" si="42"/>
        <v>436.72</v>
      </c>
      <c r="M129" s="21">
        <f t="shared" si="43"/>
        <v>0</v>
      </c>
      <c r="N129" s="21">
        <f t="shared" si="44"/>
        <v>317.24</v>
      </c>
      <c r="O129" s="21">
        <f t="shared" si="45"/>
        <v>317.24</v>
      </c>
      <c r="P129" s="21">
        <f t="shared" si="54"/>
        <v>119.48</v>
      </c>
      <c r="Q129" s="71">
        <f t="shared" si="35"/>
        <v>0.72641509433962259</v>
      </c>
      <c r="R129" s="3"/>
      <c r="S129" s="1"/>
      <c r="T129" s="1"/>
      <c r="U129" s="1"/>
      <c r="V129" s="1"/>
      <c r="W129" s="1"/>
    </row>
    <row r="130" spans="1:23" x14ac:dyDescent="0.2">
      <c r="A130" s="45" t="s">
        <v>189</v>
      </c>
      <c r="B130" s="12"/>
      <c r="C130" s="12"/>
      <c r="D130" s="12" t="s">
        <v>190</v>
      </c>
      <c r="E130" s="12"/>
      <c r="F130" s="13"/>
      <c r="G130" s="13">
        <v>0</v>
      </c>
      <c r="H130" s="13"/>
      <c r="I130" s="14">
        <f t="shared" si="36"/>
        <v>0</v>
      </c>
      <c r="J130" s="13">
        <f t="shared" si="38"/>
        <v>0</v>
      </c>
      <c r="K130" s="13"/>
      <c r="L130" s="13">
        <f>SUM(L131:L132)</f>
        <v>6724.3627999999999</v>
      </c>
      <c r="M130" s="13">
        <f t="shared" ref="M130:P130" si="55">SUM(M131:M132)</f>
        <v>0</v>
      </c>
      <c r="N130" s="13">
        <f t="shared" si="55"/>
        <v>6724.3627999999999</v>
      </c>
      <c r="O130" s="13">
        <f t="shared" si="55"/>
        <v>6724.3627999999999</v>
      </c>
      <c r="P130" s="13">
        <f t="shared" si="55"/>
        <v>0</v>
      </c>
      <c r="Q130" s="70">
        <f t="shared" si="35"/>
        <v>1</v>
      </c>
      <c r="R130" s="3"/>
      <c r="S130" s="1"/>
      <c r="T130" s="1"/>
      <c r="U130" s="1"/>
      <c r="V130" s="1"/>
      <c r="W130" s="1"/>
    </row>
    <row r="131" spans="1:23" x14ac:dyDescent="0.2">
      <c r="A131" s="47" t="s">
        <v>191</v>
      </c>
      <c r="B131" s="16">
        <v>3</v>
      </c>
      <c r="C131" s="15" t="s">
        <v>321</v>
      </c>
      <c r="D131" s="15" t="s">
        <v>192</v>
      </c>
      <c r="E131" s="17" t="s">
        <v>193</v>
      </c>
      <c r="F131" s="18">
        <v>1</v>
      </c>
      <c r="G131" s="18">
        <v>0</v>
      </c>
      <c r="H131" s="64">
        <v>1</v>
      </c>
      <c r="I131" s="18">
        <f t="shared" si="36"/>
        <v>1</v>
      </c>
      <c r="J131" s="19">
        <f t="shared" si="38"/>
        <v>0</v>
      </c>
      <c r="K131" s="20">
        <v>4794.96</v>
      </c>
      <c r="L131" s="21">
        <f t="shared" si="42"/>
        <v>4794.96</v>
      </c>
      <c r="M131" s="21">
        <f t="shared" si="43"/>
        <v>0</v>
      </c>
      <c r="N131" s="21">
        <f t="shared" ref="N131:N136" si="56">H131*K131</f>
        <v>4794.96</v>
      </c>
      <c r="O131" s="21">
        <f t="shared" si="45"/>
        <v>4794.96</v>
      </c>
      <c r="P131" s="21">
        <f t="shared" ref="P131:P136" si="57">J131*K131</f>
        <v>0</v>
      </c>
      <c r="Q131" s="71">
        <f t="shared" si="35"/>
        <v>1</v>
      </c>
      <c r="R131" s="3"/>
      <c r="S131" s="1"/>
      <c r="T131" s="1"/>
      <c r="U131" s="1"/>
      <c r="V131" s="1"/>
      <c r="W131" s="1"/>
    </row>
    <row r="132" spans="1:23" x14ac:dyDescent="0.2">
      <c r="A132" s="47" t="s">
        <v>194</v>
      </c>
      <c r="B132" s="16" t="s">
        <v>195</v>
      </c>
      <c r="C132" s="15" t="s">
        <v>22</v>
      </c>
      <c r="D132" s="15" t="s">
        <v>196</v>
      </c>
      <c r="E132" s="17" t="s">
        <v>20</v>
      </c>
      <c r="F132" s="18">
        <v>3710.39</v>
      </c>
      <c r="G132" s="18">
        <v>0</v>
      </c>
      <c r="H132" s="64">
        <v>3710.39</v>
      </c>
      <c r="I132" s="18">
        <f t="shared" si="36"/>
        <v>3710.39</v>
      </c>
      <c r="J132" s="19">
        <f t="shared" si="38"/>
        <v>0</v>
      </c>
      <c r="K132" s="20">
        <v>0.52</v>
      </c>
      <c r="L132" s="21">
        <f t="shared" si="42"/>
        <v>1929.4028000000001</v>
      </c>
      <c r="M132" s="21">
        <f t="shared" si="43"/>
        <v>0</v>
      </c>
      <c r="N132" s="21">
        <f t="shared" si="56"/>
        <v>1929.4028000000001</v>
      </c>
      <c r="O132" s="21">
        <f t="shared" si="45"/>
        <v>1929.4028000000001</v>
      </c>
      <c r="P132" s="21">
        <f t="shared" si="57"/>
        <v>0</v>
      </c>
      <c r="Q132" s="71">
        <f t="shared" si="35"/>
        <v>1</v>
      </c>
      <c r="R132" s="3"/>
      <c r="S132" s="1"/>
      <c r="T132" s="1"/>
      <c r="U132" s="1"/>
      <c r="V132" s="1"/>
      <c r="W132" s="1"/>
    </row>
    <row r="133" spans="1:23" x14ac:dyDescent="0.2">
      <c r="A133" s="45" t="s">
        <v>197</v>
      </c>
      <c r="B133" s="12"/>
      <c r="C133" s="12"/>
      <c r="D133" s="12" t="s">
        <v>198</v>
      </c>
      <c r="E133" s="12"/>
      <c r="F133" s="13"/>
      <c r="G133" s="13">
        <v>0</v>
      </c>
      <c r="H133" s="13"/>
      <c r="I133" s="14">
        <f t="shared" si="36"/>
        <v>0</v>
      </c>
      <c r="J133" s="13">
        <f t="shared" si="38"/>
        <v>0</v>
      </c>
      <c r="K133" s="13"/>
      <c r="L133" s="13">
        <f>L134+L152+L170+L188+L206+L222</f>
        <v>495987.24219999992</v>
      </c>
      <c r="M133" s="13">
        <f t="shared" ref="M133:P133" si="58">M134+M152+M170+M188+M206+M222</f>
        <v>433056.36820000003</v>
      </c>
      <c r="N133" s="13">
        <f t="shared" si="58"/>
        <v>32441.218399999998</v>
      </c>
      <c r="O133" s="13">
        <f t="shared" si="58"/>
        <v>465497.58659999998</v>
      </c>
      <c r="P133" s="13">
        <f t="shared" si="58"/>
        <v>30489.655600000006</v>
      </c>
      <c r="Q133" s="70">
        <f t="shared" si="35"/>
        <v>0.93852733900017249</v>
      </c>
      <c r="R133" s="3"/>
      <c r="S133" s="1"/>
      <c r="T133" s="1"/>
      <c r="U133" s="1"/>
      <c r="V133" s="1"/>
      <c r="W133" s="1"/>
    </row>
    <row r="134" spans="1:23" x14ac:dyDescent="0.2">
      <c r="A134" s="45" t="s">
        <v>199</v>
      </c>
      <c r="B134" s="12"/>
      <c r="C134" s="12"/>
      <c r="D134" s="12" t="s">
        <v>200</v>
      </c>
      <c r="E134" s="12"/>
      <c r="F134" s="13"/>
      <c r="G134" s="13">
        <v>0</v>
      </c>
      <c r="H134" s="13"/>
      <c r="I134" s="14">
        <f t="shared" si="36"/>
        <v>0</v>
      </c>
      <c r="J134" s="13">
        <f t="shared" si="38"/>
        <v>0</v>
      </c>
      <c r="K134" s="13"/>
      <c r="L134" s="13">
        <f>L135+L137</f>
        <v>111017.75720000001</v>
      </c>
      <c r="M134" s="13">
        <f t="shared" ref="M134:P134" si="59">M135+M137</f>
        <v>109518.07720000001</v>
      </c>
      <c r="N134" s="13">
        <f t="shared" si="59"/>
        <v>1499.68</v>
      </c>
      <c r="O134" s="13">
        <f t="shared" si="59"/>
        <v>111017.75720000001</v>
      </c>
      <c r="P134" s="13">
        <f t="shared" si="59"/>
        <v>0</v>
      </c>
      <c r="Q134" s="70">
        <f t="shared" si="35"/>
        <v>1</v>
      </c>
      <c r="R134" s="3"/>
      <c r="S134" s="1"/>
      <c r="T134" s="1"/>
      <c r="U134" s="1"/>
      <c r="V134" s="1"/>
      <c r="W134" s="1"/>
    </row>
    <row r="135" spans="1:23" x14ac:dyDescent="0.2">
      <c r="A135" s="45" t="s">
        <v>201</v>
      </c>
      <c r="B135" s="12"/>
      <c r="C135" s="12"/>
      <c r="D135" s="12" t="s">
        <v>47</v>
      </c>
      <c r="E135" s="12"/>
      <c r="F135" s="13"/>
      <c r="G135" s="13">
        <v>0</v>
      </c>
      <c r="H135" s="13"/>
      <c r="I135" s="14">
        <f t="shared" si="36"/>
        <v>0</v>
      </c>
      <c r="J135" s="13">
        <f t="shared" si="38"/>
        <v>0</v>
      </c>
      <c r="K135" s="13"/>
      <c r="L135" s="13">
        <f>L136</f>
        <v>350.67120000000006</v>
      </c>
      <c r="M135" s="13">
        <f t="shared" ref="M135:P135" si="60">M136</f>
        <v>350.67120000000006</v>
      </c>
      <c r="N135" s="13">
        <f t="shared" si="60"/>
        <v>0</v>
      </c>
      <c r="O135" s="13">
        <f t="shared" si="60"/>
        <v>350.67120000000006</v>
      </c>
      <c r="P135" s="13">
        <f t="shared" si="60"/>
        <v>0</v>
      </c>
      <c r="Q135" s="70">
        <f t="shared" si="35"/>
        <v>1</v>
      </c>
      <c r="R135" s="3"/>
      <c r="S135" s="1"/>
      <c r="T135" s="1"/>
      <c r="U135" s="1"/>
      <c r="V135" s="1"/>
      <c r="W135" s="1"/>
    </row>
    <row r="136" spans="1:23" x14ac:dyDescent="0.2">
      <c r="A136" s="47" t="s">
        <v>202</v>
      </c>
      <c r="B136" s="16" t="s">
        <v>49</v>
      </c>
      <c r="C136" s="15" t="s">
        <v>22</v>
      </c>
      <c r="D136" s="15" t="s">
        <v>50</v>
      </c>
      <c r="E136" s="17" t="s">
        <v>20</v>
      </c>
      <c r="F136" s="18">
        <v>1062.6400000000001</v>
      </c>
      <c r="G136" s="18">
        <v>1062.6400000000001</v>
      </c>
      <c r="H136" s="52"/>
      <c r="I136" s="18">
        <f t="shared" si="36"/>
        <v>1062.6400000000001</v>
      </c>
      <c r="J136" s="19">
        <f t="shared" si="38"/>
        <v>0</v>
      </c>
      <c r="K136" s="20">
        <v>0.33</v>
      </c>
      <c r="L136" s="21">
        <f t="shared" si="42"/>
        <v>350.67120000000006</v>
      </c>
      <c r="M136" s="21">
        <f t="shared" si="43"/>
        <v>350.67120000000006</v>
      </c>
      <c r="N136" s="21">
        <f t="shared" si="56"/>
        <v>0</v>
      </c>
      <c r="O136" s="21">
        <f t="shared" si="45"/>
        <v>350.67120000000006</v>
      </c>
      <c r="P136" s="21">
        <f t="shared" si="57"/>
        <v>0</v>
      </c>
      <c r="Q136" s="71">
        <f t="shared" ref="Q136:Q199" si="61">O136/L136</f>
        <v>1</v>
      </c>
      <c r="R136" s="3"/>
      <c r="S136" s="1"/>
      <c r="T136" s="1"/>
      <c r="U136" s="1"/>
      <c r="V136" s="1"/>
      <c r="W136" s="1"/>
    </row>
    <row r="137" spans="1:23" x14ac:dyDescent="0.2">
      <c r="A137" s="45" t="s">
        <v>203</v>
      </c>
      <c r="B137" s="12"/>
      <c r="C137" s="12"/>
      <c r="D137" s="12" t="s">
        <v>52</v>
      </c>
      <c r="E137" s="12"/>
      <c r="F137" s="13"/>
      <c r="G137" s="13">
        <v>0</v>
      </c>
      <c r="H137" s="13"/>
      <c r="I137" s="14">
        <f t="shared" ref="I137:I200" si="62">G137+H137</f>
        <v>0</v>
      </c>
      <c r="J137" s="13">
        <f t="shared" si="38"/>
        <v>0</v>
      </c>
      <c r="K137" s="13"/>
      <c r="L137" s="13">
        <f>SUM(L138:L151)</f>
        <v>110667.08600000001</v>
      </c>
      <c r="M137" s="13">
        <f t="shared" ref="M137:P137" si="63">SUM(M138:M151)</f>
        <v>109167.40600000002</v>
      </c>
      <c r="N137" s="13">
        <f t="shared" si="63"/>
        <v>1499.68</v>
      </c>
      <c r="O137" s="13">
        <f t="shared" si="63"/>
        <v>110667.08600000001</v>
      </c>
      <c r="P137" s="13">
        <f t="shared" si="63"/>
        <v>0</v>
      </c>
      <c r="Q137" s="70">
        <f t="shared" si="61"/>
        <v>1</v>
      </c>
      <c r="R137" s="3"/>
      <c r="S137" s="1"/>
      <c r="T137" s="1"/>
      <c r="U137" s="1"/>
      <c r="V137" s="1"/>
      <c r="W137" s="1"/>
    </row>
    <row r="138" spans="1:23" x14ac:dyDescent="0.2">
      <c r="A138" s="47" t="s">
        <v>204</v>
      </c>
      <c r="B138" s="16" t="s">
        <v>54</v>
      </c>
      <c r="C138" s="15" t="s">
        <v>22</v>
      </c>
      <c r="D138" s="15" t="s">
        <v>55</v>
      </c>
      <c r="E138" s="17" t="s">
        <v>20</v>
      </c>
      <c r="F138" s="18">
        <v>1062.6400000000001</v>
      </c>
      <c r="G138" s="18">
        <v>1062.6400000000001</v>
      </c>
      <c r="H138" s="52"/>
      <c r="I138" s="18">
        <f t="shared" si="62"/>
        <v>1062.6400000000001</v>
      </c>
      <c r="J138" s="19">
        <f t="shared" ref="J138:J201" si="64">F138-I138</f>
        <v>0</v>
      </c>
      <c r="K138" s="20">
        <v>1.1499999999999999</v>
      </c>
      <c r="L138" s="21">
        <f t="shared" ref="L138:L187" si="65">F138*K138</f>
        <v>1222.0360000000001</v>
      </c>
      <c r="M138" s="21">
        <f t="shared" ref="M138:M187" si="66">G138*K138</f>
        <v>1222.0360000000001</v>
      </c>
      <c r="N138" s="21">
        <f t="shared" ref="N138:N187" si="67">H138*K138</f>
        <v>0</v>
      </c>
      <c r="O138" s="21">
        <f t="shared" ref="O138:O187" si="68">I138*K138</f>
        <v>1222.0360000000001</v>
      </c>
      <c r="P138" s="21">
        <f t="shared" ref="P138:P151" si="69">J138*K138</f>
        <v>0</v>
      </c>
      <c r="Q138" s="71">
        <f t="shared" si="61"/>
        <v>1</v>
      </c>
      <c r="R138" s="3"/>
      <c r="S138" s="1"/>
      <c r="T138" s="1"/>
      <c r="U138" s="1"/>
      <c r="V138" s="1"/>
      <c r="W138" s="1"/>
    </row>
    <row r="139" spans="1:23" x14ac:dyDescent="0.2">
      <c r="A139" s="47" t="s">
        <v>205</v>
      </c>
      <c r="B139" s="16" t="s">
        <v>57</v>
      </c>
      <c r="C139" s="15" t="s">
        <v>22</v>
      </c>
      <c r="D139" s="15" t="s">
        <v>58</v>
      </c>
      <c r="E139" s="17" t="s">
        <v>59</v>
      </c>
      <c r="F139" s="18">
        <v>108.96</v>
      </c>
      <c r="G139" s="18">
        <v>108.96</v>
      </c>
      <c r="H139" s="52"/>
      <c r="I139" s="18">
        <f t="shared" si="62"/>
        <v>108.96</v>
      </c>
      <c r="J139" s="19">
        <f t="shared" si="64"/>
        <v>0</v>
      </c>
      <c r="K139" s="20">
        <v>2.65</v>
      </c>
      <c r="L139" s="21">
        <f t="shared" si="65"/>
        <v>288.74399999999997</v>
      </c>
      <c r="M139" s="21">
        <f t="shared" si="66"/>
        <v>288.74399999999997</v>
      </c>
      <c r="N139" s="21">
        <f t="shared" si="67"/>
        <v>0</v>
      </c>
      <c r="O139" s="21">
        <f t="shared" si="68"/>
        <v>288.74399999999997</v>
      </c>
      <c r="P139" s="21">
        <f t="shared" si="69"/>
        <v>0</v>
      </c>
      <c r="Q139" s="71">
        <f t="shared" si="61"/>
        <v>1</v>
      </c>
      <c r="R139" s="3"/>
      <c r="S139" s="1"/>
      <c r="T139" s="1"/>
      <c r="U139" s="1"/>
      <c r="V139" s="1"/>
      <c r="W139" s="1"/>
    </row>
    <row r="140" spans="1:23" x14ac:dyDescent="0.2">
      <c r="A140" s="47" t="s">
        <v>206</v>
      </c>
      <c r="B140" s="16" t="s">
        <v>61</v>
      </c>
      <c r="C140" s="15" t="s">
        <v>22</v>
      </c>
      <c r="D140" s="15" t="s">
        <v>62</v>
      </c>
      <c r="E140" s="17" t="s">
        <v>59</v>
      </c>
      <c r="F140" s="18">
        <v>108.96</v>
      </c>
      <c r="G140" s="18">
        <v>108.96</v>
      </c>
      <c r="H140" s="52"/>
      <c r="I140" s="18">
        <f t="shared" si="62"/>
        <v>108.96</v>
      </c>
      <c r="J140" s="19">
        <f t="shared" si="64"/>
        <v>0</v>
      </c>
      <c r="K140" s="20">
        <v>1</v>
      </c>
      <c r="L140" s="21">
        <f t="shared" si="65"/>
        <v>108.96</v>
      </c>
      <c r="M140" s="21">
        <f t="shared" si="66"/>
        <v>108.96</v>
      </c>
      <c r="N140" s="21">
        <f t="shared" si="67"/>
        <v>0</v>
      </c>
      <c r="O140" s="21">
        <f t="shared" si="68"/>
        <v>108.96</v>
      </c>
      <c r="P140" s="21">
        <f t="shared" si="69"/>
        <v>0</v>
      </c>
      <c r="Q140" s="71">
        <f t="shared" si="61"/>
        <v>1</v>
      </c>
      <c r="R140" s="3"/>
      <c r="S140" s="1"/>
      <c r="T140" s="1"/>
      <c r="U140" s="1"/>
      <c r="V140" s="1"/>
      <c r="W140" s="1"/>
    </row>
    <row r="141" spans="1:23" ht="28.5" x14ac:dyDescent="0.2">
      <c r="A141" s="47" t="s">
        <v>207</v>
      </c>
      <c r="B141" s="16" t="s">
        <v>64</v>
      </c>
      <c r="C141" s="15" t="s">
        <v>22</v>
      </c>
      <c r="D141" s="15" t="s">
        <v>65</v>
      </c>
      <c r="E141" s="17" t="s">
        <v>66</v>
      </c>
      <c r="F141" s="18">
        <v>3187.26</v>
      </c>
      <c r="G141" s="18">
        <v>3187.26</v>
      </c>
      <c r="H141" s="52"/>
      <c r="I141" s="18">
        <f t="shared" si="62"/>
        <v>3187.26</v>
      </c>
      <c r="J141" s="19">
        <f t="shared" si="64"/>
        <v>0</v>
      </c>
      <c r="K141" s="20">
        <v>1.31</v>
      </c>
      <c r="L141" s="21">
        <f t="shared" si="65"/>
        <v>4175.3106000000007</v>
      </c>
      <c r="M141" s="21">
        <f t="shared" si="66"/>
        <v>4175.3106000000007</v>
      </c>
      <c r="N141" s="21">
        <f t="shared" si="67"/>
        <v>0</v>
      </c>
      <c r="O141" s="21">
        <f t="shared" si="68"/>
        <v>4175.3106000000007</v>
      </c>
      <c r="P141" s="21">
        <f t="shared" si="69"/>
        <v>0</v>
      </c>
      <c r="Q141" s="71">
        <f t="shared" si="61"/>
        <v>1</v>
      </c>
      <c r="R141" s="3"/>
      <c r="S141" s="1"/>
      <c r="T141" s="1"/>
      <c r="U141" s="1"/>
      <c r="V141" s="1"/>
      <c r="W141" s="1"/>
    </row>
    <row r="142" spans="1:23" ht="28.5" x14ac:dyDescent="0.2">
      <c r="A142" s="47" t="s">
        <v>208</v>
      </c>
      <c r="B142" s="16" t="s">
        <v>68</v>
      </c>
      <c r="C142" s="15" t="s">
        <v>18</v>
      </c>
      <c r="D142" s="15" t="s">
        <v>69</v>
      </c>
      <c r="E142" s="17" t="s">
        <v>20</v>
      </c>
      <c r="F142" s="18">
        <v>1062.6400000000001</v>
      </c>
      <c r="G142" s="18">
        <v>1062.6400000000001</v>
      </c>
      <c r="H142" s="52"/>
      <c r="I142" s="18">
        <f t="shared" si="62"/>
        <v>1062.6400000000001</v>
      </c>
      <c r="J142" s="19">
        <f t="shared" si="64"/>
        <v>0</v>
      </c>
      <c r="K142" s="20">
        <v>2.54</v>
      </c>
      <c r="L142" s="21">
        <f t="shared" si="65"/>
        <v>2699.1056000000003</v>
      </c>
      <c r="M142" s="21">
        <f t="shared" si="66"/>
        <v>2699.1056000000003</v>
      </c>
      <c r="N142" s="21">
        <f t="shared" si="67"/>
        <v>0</v>
      </c>
      <c r="O142" s="21">
        <f t="shared" si="68"/>
        <v>2699.1056000000003</v>
      </c>
      <c r="P142" s="21">
        <f t="shared" si="69"/>
        <v>0</v>
      </c>
      <c r="Q142" s="71">
        <f t="shared" si="61"/>
        <v>1</v>
      </c>
      <c r="R142" s="3"/>
      <c r="S142" s="1"/>
      <c r="T142" s="1"/>
      <c r="U142" s="1"/>
      <c r="V142" s="1"/>
      <c r="W142" s="1"/>
    </row>
    <row r="143" spans="1:23" ht="28.5" x14ac:dyDescent="0.2">
      <c r="A143" s="47" t="s">
        <v>209</v>
      </c>
      <c r="B143" s="16" t="s">
        <v>71</v>
      </c>
      <c r="C143" s="15" t="s">
        <v>22</v>
      </c>
      <c r="D143" s="15" t="s">
        <v>72</v>
      </c>
      <c r="E143" s="17" t="s">
        <v>59</v>
      </c>
      <c r="F143" s="18">
        <v>108.96</v>
      </c>
      <c r="G143" s="18">
        <v>108.96</v>
      </c>
      <c r="H143" s="52"/>
      <c r="I143" s="18">
        <f t="shared" si="62"/>
        <v>108.96</v>
      </c>
      <c r="J143" s="19">
        <f t="shared" si="64"/>
        <v>0</v>
      </c>
      <c r="K143" s="20">
        <v>7.51</v>
      </c>
      <c r="L143" s="21">
        <f t="shared" si="65"/>
        <v>818.28959999999995</v>
      </c>
      <c r="M143" s="21">
        <f t="shared" si="66"/>
        <v>818.28959999999995</v>
      </c>
      <c r="N143" s="21">
        <f t="shared" si="67"/>
        <v>0</v>
      </c>
      <c r="O143" s="21">
        <f t="shared" si="68"/>
        <v>818.28959999999995</v>
      </c>
      <c r="P143" s="21">
        <f t="shared" si="69"/>
        <v>0</v>
      </c>
      <c r="Q143" s="71">
        <f t="shared" si="61"/>
        <v>1</v>
      </c>
      <c r="R143" s="3"/>
      <c r="S143" s="1"/>
      <c r="T143" s="1"/>
      <c r="U143" s="1"/>
      <c r="V143" s="1"/>
      <c r="W143" s="1"/>
    </row>
    <row r="144" spans="1:23" ht="28.5" x14ac:dyDescent="0.2">
      <c r="A144" s="47" t="s">
        <v>210</v>
      </c>
      <c r="B144" s="16" t="s">
        <v>74</v>
      </c>
      <c r="C144" s="15" t="s">
        <v>22</v>
      </c>
      <c r="D144" s="15" t="s">
        <v>75</v>
      </c>
      <c r="E144" s="17" t="s">
        <v>59</v>
      </c>
      <c r="F144" s="18">
        <v>108.96</v>
      </c>
      <c r="G144" s="18">
        <v>108.96</v>
      </c>
      <c r="H144" s="52"/>
      <c r="I144" s="18">
        <f t="shared" si="62"/>
        <v>108.96</v>
      </c>
      <c r="J144" s="19">
        <f t="shared" si="64"/>
        <v>0</v>
      </c>
      <c r="K144" s="20">
        <v>11.6</v>
      </c>
      <c r="L144" s="21">
        <f t="shared" si="65"/>
        <v>1263.9359999999999</v>
      </c>
      <c r="M144" s="21">
        <f t="shared" si="66"/>
        <v>1263.9359999999999</v>
      </c>
      <c r="N144" s="21">
        <f t="shared" si="67"/>
        <v>0</v>
      </c>
      <c r="O144" s="21">
        <f t="shared" si="68"/>
        <v>1263.9359999999999</v>
      </c>
      <c r="P144" s="21">
        <f t="shared" si="69"/>
        <v>0</v>
      </c>
      <c r="Q144" s="71">
        <f t="shared" si="61"/>
        <v>1</v>
      </c>
      <c r="R144" s="3"/>
      <c r="S144" s="1"/>
      <c r="T144" s="1"/>
      <c r="U144" s="1"/>
      <c r="V144" s="1"/>
      <c r="W144" s="1"/>
    </row>
    <row r="145" spans="1:23" x14ac:dyDescent="0.2">
      <c r="A145" s="47" t="s">
        <v>211</v>
      </c>
      <c r="B145" s="16" t="s">
        <v>61</v>
      </c>
      <c r="C145" s="15" t="s">
        <v>22</v>
      </c>
      <c r="D145" s="15" t="s">
        <v>62</v>
      </c>
      <c r="E145" s="17" t="s">
        <v>59</v>
      </c>
      <c r="F145" s="18">
        <v>108.96</v>
      </c>
      <c r="G145" s="18">
        <v>108.96</v>
      </c>
      <c r="H145" s="52"/>
      <c r="I145" s="18">
        <f t="shared" si="62"/>
        <v>108.96</v>
      </c>
      <c r="J145" s="19">
        <f t="shared" si="64"/>
        <v>0</v>
      </c>
      <c r="K145" s="20">
        <v>1</v>
      </c>
      <c r="L145" s="21">
        <f t="shared" si="65"/>
        <v>108.96</v>
      </c>
      <c r="M145" s="21">
        <f t="shared" si="66"/>
        <v>108.96</v>
      </c>
      <c r="N145" s="21">
        <f t="shared" si="67"/>
        <v>0</v>
      </c>
      <c r="O145" s="21">
        <f t="shared" si="68"/>
        <v>108.96</v>
      </c>
      <c r="P145" s="21">
        <f t="shared" si="69"/>
        <v>0</v>
      </c>
      <c r="Q145" s="71">
        <f t="shared" si="61"/>
        <v>1</v>
      </c>
      <c r="R145" s="3"/>
      <c r="S145" s="1"/>
      <c r="T145" s="1"/>
      <c r="U145" s="1"/>
      <c r="V145" s="1"/>
      <c r="W145" s="1"/>
    </row>
    <row r="146" spans="1:23" ht="28.5" x14ac:dyDescent="0.2">
      <c r="A146" s="47" t="s">
        <v>212</v>
      </c>
      <c r="B146" s="16" t="s">
        <v>64</v>
      </c>
      <c r="C146" s="15" t="s">
        <v>22</v>
      </c>
      <c r="D146" s="15" t="s">
        <v>65</v>
      </c>
      <c r="E146" s="17" t="s">
        <v>66</v>
      </c>
      <c r="F146" s="18">
        <v>3187.26</v>
      </c>
      <c r="G146" s="18">
        <v>3187.26</v>
      </c>
      <c r="H146" s="52"/>
      <c r="I146" s="18">
        <f t="shared" si="62"/>
        <v>3187.26</v>
      </c>
      <c r="J146" s="19">
        <f t="shared" si="64"/>
        <v>0</v>
      </c>
      <c r="K146" s="20">
        <v>1.31</v>
      </c>
      <c r="L146" s="21">
        <f t="shared" si="65"/>
        <v>4175.3106000000007</v>
      </c>
      <c r="M146" s="21">
        <f t="shared" si="66"/>
        <v>4175.3106000000007</v>
      </c>
      <c r="N146" s="21">
        <f t="shared" si="67"/>
        <v>0</v>
      </c>
      <c r="O146" s="21">
        <f t="shared" si="68"/>
        <v>4175.3106000000007</v>
      </c>
      <c r="P146" s="21">
        <f t="shared" si="69"/>
        <v>0</v>
      </c>
      <c r="Q146" s="71">
        <f t="shared" si="61"/>
        <v>1</v>
      </c>
      <c r="R146" s="3"/>
      <c r="S146" s="1"/>
      <c r="T146" s="1"/>
      <c r="U146" s="1"/>
      <c r="V146" s="1"/>
      <c r="W146" s="1"/>
    </row>
    <row r="147" spans="1:23" x14ac:dyDescent="0.2">
      <c r="A147" s="47" t="s">
        <v>213</v>
      </c>
      <c r="B147" s="16" t="s">
        <v>79</v>
      </c>
      <c r="C147" s="15" t="s">
        <v>22</v>
      </c>
      <c r="D147" s="15" t="s">
        <v>80</v>
      </c>
      <c r="E147" s="17" t="s">
        <v>59</v>
      </c>
      <c r="F147" s="18">
        <v>108.96</v>
      </c>
      <c r="G147" s="18">
        <v>108.96</v>
      </c>
      <c r="H147" s="52"/>
      <c r="I147" s="18">
        <f t="shared" si="62"/>
        <v>108.96</v>
      </c>
      <c r="J147" s="19">
        <f t="shared" si="64"/>
        <v>0</v>
      </c>
      <c r="K147" s="20">
        <v>5.48</v>
      </c>
      <c r="L147" s="21">
        <f t="shared" si="65"/>
        <v>597.10080000000005</v>
      </c>
      <c r="M147" s="21">
        <f t="shared" si="66"/>
        <v>597.10080000000005</v>
      </c>
      <c r="N147" s="21">
        <f t="shared" si="67"/>
        <v>0</v>
      </c>
      <c r="O147" s="21">
        <f t="shared" si="68"/>
        <v>597.10080000000005</v>
      </c>
      <c r="P147" s="21">
        <f t="shared" si="69"/>
        <v>0</v>
      </c>
      <c r="Q147" s="71">
        <f t="shared" si="61"/>
        <v>1</v>
      </c>
      <c r="R147" s="3"/>
      <c r="S147" s="1"/>
      <c r="T147" s="1"/>
      <c r="U147" s="1"/>
      <c r="V147" s="1"/>
      <c r="W147" s="1"/>
    </row>
    <row r="148" spans="1:23" ht="28.5" x14ac:dyDescent="0.2">
      <c r="A148" s="47" t="s">
        <v>214</v>
      </c>
      <c r="B148" s="16" t="s">
        <v>82</v>
      </c>
      <c r="C148" s="15" t="s">
        <v>22</v>
      </c>
      <c r="D148" s="15" t="s">
        <v>83</v>
      </c>
      <c r="E148" s="17" t="s">
        <v>20</v>
      </c>
      <c r="F148" s="18">
        <v>1062.6400000000001</v>
      </c>
      <c r="G148" s="18">
        <v>1062.6400000000001</v>
      </c>
      <c r="H148" s="52"/>
      <c r="I148" s="18">
        <f t="shared" si="62"/>
        <v>1062.6400000000001</v>
      </c>
      <c r="J148" s="19">
        <f t="shared" si="64"/>
        <v>0</v>
      </c>
      <c r="K148" s="20">
        <v>76.52</v>
      </c>
      <c r="L148" s="21">
        <f t="shared" si="65"/>
        <v>81313.212800000008</v>
      </c>
      <c r="M148" s="21">
        <f t="shared" si="66"/>
        <v>81313.212800000008</v>
      </c>
      <c r="N148" s="21">
        <f t="shared" si="67"/>
        <v>0</v>
      </c>
      <c r="O148" s="21">
        <f t="shared" si="68"/>
        <v>81313.212800000008</v>
      </c>
      <c r="P148" s="21">
        <f t="shared" si="69"/>
        <v>0</v>
      </c>
      <c r="Q148" s="71">
        <f t="shared" si="61"/>
        <v>1</v>
      </c>
      <c r="R148" s="3"/>
      <c r="S148" s="1"/>
      <c r="T148" s="1"/>
      <c r="U148" s="1"/>
      <c r="V148" s="1"/>
      <c r="W148" s="1"/>
    </row>
    <row r="149" spans="1:23" ht="28.5" x14ac:dyDescent="0.2">
      <c r="A149" s="47" t="s">
        <v>215</v>
      </c>
      <c r="B149" s="16" t="s">
        <v>85</v>
      </c>
      <c r="C149" s="15" t="s">
        <v>22</v>
      </c>
      <c r="D149" s="15" t="s">
        <v>86</v>
      </c>
      <c r="E149" s="17" t="s">
        <v>87</v>
      </c>
      <c r="F149" s="18">
        <v>364</v>
      </c>
      <c r="G149" s="18">
        <v>364</v>
      </c>
      <c r="H149" s="52"/>
      <c r="I149" s="18">
        <f t="shared" si="62"/>
        <v>364</v>
      </c>
      <c r="J149" s="19">
        <f t="shared" si="64"/>
        <v>0</v>
      </c>
      <c r="K149" s="20">
        <v>31.55</v>
      </c>
      <c r="L149" s="21">
        <f t="shared" si="65"/>
        <v>11484.2</v>
      </c>
      <c r="M149" s="21">
        <f t="shared" si="66"/>
        <v>11484.2</v>
      </c>
      <c r="N149" s="21">
        <f t="shared" si="67"/>
        <v>0</v>
      </c>
      <c r="O149" s="21">
        <f t="shared" si="68"/>
        <v>11484.2</v>
      </c>
      <c r="P149" s="21">
        <f t="shared" si="69"/>
        <v>0</v>
      </c>
      <c r="Q149" s="71">
        <f t="shared" si="61"/>
        <v>1</v>
      </c>
      <c r="R149" s="3"/>
      <c r="S149" s="1"/>
      <c r="T149" s="1"/>
      <c r="U149" s="1"/>
      <c r="V149" s="1"/>
      <c r="W149" s="1"/>
    </row>
    <row r="150" spans="1:23" x14ac:dyDescent="0.2">
      <c r="A150" s="47" t="s">
        <v>216</v>
      </c>
      <c r="B150" s="16" t="s">
        <v>89</v>
      </c>
      <c r="C150" s="15" t="s">
        <v>22</v>
      </c>
      <c r="D150" s="15" t="s">
        <v>90</v>
      </c>
      <c r="E150" s="17" t="s">
        <v>87</v>
      </c>
      <c r="F150" s="18">
        <v>24</v>
      </c>
      <c r="G150" s="18">
        <v>24</v>
      </c>
      <c r="H150" s="52"/>
      <c r="I150" s="18">
        <f t="shared" si="62"/>
        <v>24</v>
      </c>
      <c r="J150" s="19">
        <f t="shared" si="64"/>
        <v>0</v>
      </c>
      <c r="K150" s="20">
        <v>38.01</v>
      </c>
      <c r="L150" s="21">
        <f t="shared" si="65"/>
        <v>912.24</v>
      </c>
      <c r="M150" s="21">
        <f t="shared" si="66"/>
        <v>912.24</v>
      </c>
      <c r="N150" s="21">
        <f t="shared" si="67"/>
        <v>0</v>
      </c>
      <c r="O150" s="21">
        <f t="shared" si="68"/>
        <v>912.24</v>
      </c>
      <c r="P150" s="21">
        <f t="shared" si="69"/>
        <v>0</v>
      </c>
      <c r="Q150" s="71">
        <f t="shared" si="61"/>
        <v>1</v>
      </c>
      <c r="R150" s="3"/>
      <c r="S150" s="1"/>
      <c r="T150" s="1"/>
      <c r="U150" s="1"/>
      <c r="V150" s="1"/>
      <c r="W150" s="1"/>
    </row>
    <row r="151" spans="1:23" x14ac:dyDescent="0.2">
      <c r="A151" s="47" t="s">
        <v>217</v>
      </c>
      <c r="B151" s="16" t="s">
        <v>92</v>
      </c>
      <c r="C151" s="15" t="s">
        <v>22</v>
      </c>
      <c r="D151" s="15" t="s">
        <v>93</v>
      </c>
      <c r="E151" s="17" t="s">
        <v>87</v>
      </c>
      <c r="F151" s="18">
        <v>364</v>
      </c>
      <c r="G151" s="18">
        <v>0</v>
      </c>
      <c r="H151" s="64">
        <v>364</v>
      </c>
      <c r="I151" s="18">
        <f t="shared" si="62"/>
        <v>364</v>
      </c>
      <c r="J151" s="19">
        <f t="shared" si="64"/>
        <v>0</v>
      </c>
      <c r="K151" s="20">
        <v>4.12</v>
      </c>
      <c r="L151" s="21">
        <f t="shared" si="65"/>
        <v>1499.68</v>
      </c>
      <c r="M151" s="21">
        <f t="shared" si="66"/>
        <v>0</v>
      </c>
      <c r="N151" s="21">
        <f t="shared" si="67"/>
        <v>1499.68</v>
      </c>
      <c r="O151" s="21">
        <f t="shared" si="68"/>
        <v>1499.68</v>
      </c>
      <c r="P151" s="21">
        <f t="shared" si="69"/>
        <v>0</v>
      </c>
      <c r="Q151" s="71">
        <f t="shared" si="61"/>
        <v>1</v>
      </c>
      <c r="R151" s="3"/>
      <c r="S151" s="1"/>
      <c r="T151" s="1"/>
      <c r="U151" s="1"/>
      <c r="V151" s="1"/>
      <c r="W151" s="1"/>
    </row>
    <row r="152" spans="1:23" x14ac:dyDescent="0.2">
      <c r="A152" s="45" t="s">
        <v>218</v>
      </c>
      <c r="B152" s="12"/>
      <c r="C152" s="12"/>
      <c r="D152" s="12" t="s">
        <v>219</v>
      </c>
      <c r="E152" s="12"/>
      <c r="F152" s="13"/>
      <c r="G152" s="13">
        <v>0</v>
      </c>
      <c r="H152" s="13"/>
      <c r="I152" s="14">
        <f t="shared" si="62"/>
        <v>0</v>
      </c>
      <c r="J152" s="13">
        <f t="shared" si="64"/>
        <v>0</v>
      </c>
      <c r="K152" s="13"/>
      <c r="L152" s="13">
        <f>L153+L155</f>
        <v>79476.915399999998</v>
      </c>
      <c r="M152" s="13">
        <f t="shared" ref="M152:P152" si="70">M153+M155</f>
        <v>60371.421399999999</v>
      </c>
      <c r="N152" s="13">
        <f t="shared" si="70"/>
        <v>17052.4624</v>
      </c>
      <c r="O152" s="13">
        <f t="shared" si="70"/>
        <v>77423.883799999981</v>
      </c>
      <c r="P152" s="13">
        <f t="shared" si="70"/>
        <v>2053.031600000003</v>
      </c>
      <c r="Q152" s="70">
        <f t="shared" si="61"/>
        <v>0.97416820230544554</v>
      </c>
      <c r="R152" s="3"/>
      <c r="S152" s="1"/>
      <c r="T152" s="1"/>
      <c r="U152" s="1"/>
      <c r="V152" s="1"/>
      <c r="W152" s="1"/>
    </row>
    <row r="153" spans="1:23" x14ac:dyDescent="0.2">
      <c r="A153" s="45" t="s">
        <v>220</v>
      </c>
      <c r="B153" s="12"/>
      <c r="C153" s="12"/>
      <c r="D153" s="12" t="s">
        <v>47</v>
      </c>
      <c r="E153" s="12"/>
      <c r="F153" s="13"/>
      <c r="G153" s="13">
        <v>0</v>
      </c>
      <c r="H153" s="13"/>
      <c r="I153" s="14">
        <f t="shared" si="62"/>
        <v>0</v>
      </c>
      <c r="J153" s="13">
        <f t="shared" si="64"/>
        <v>0</v>
      </c>
      <c r="K153" s="13"/>
      <c r="L153" s="13">
        <f>L154</f>
        <v>252.39390000000003</v>
      </c>
      <c r="M153" s="13">
        <f t="shared" ref="M153:P153" si="71">M154</f>
        <v>252.39390000000003</v>
      </c>
      <c r="N153" s="13">
        <f t="shared" si="71"/>
        <v>0</v>
      </c>
      <c r="O153" s="13">
        <f t="shared" si="71"/>
        <v>252.39390000000003</v>
      </c>
      <c r="P153" s="13">
        <f t="shared" si="71"/>
        <v>0</v>
      </c>
      <c r="Q153" s="70">
        <f t="shared" si="61"/>
        <v>1</v>
      </c>
      <c r="R153" s="3"/>
      <c r="S153" s="1"/>
      <c r="T153" s="1"/>
      <c r="U153" s="1"/>
      <c r="V153" s="1"/>
      <c r="W153" s="1"/>
    </row>
    <row r="154" spans="1:23" x14ac:dyDescent="0.2">
      <c r="A154" s="47" t="s">
        <v>221</v>
      </c>
      <c r="B154" s="16" t="s">
        <v>49</v>
      </c>
      <c r="C154" s="15" t="s">
        <v>22</v>
      </c>
      <c r="D154" s="15" t="s">
        <v>50</v>
      </c>
      <c r="E154" s="17" t="s">
        <v>20</v>
      </c>
      <c r="F154" s="18">
        <v>764.83</v>
      </c>
      <c r="G154" s="18">
        <v>764.83</v>
      </c>
      <c r="H154" s="52"/>
      <c r="I154" s="18">
        <f t="shared" si="62"/>
        <v>764.83</v>
      </c>
      <c r="J154" s="19">
        <f t="shared" si="64"/>
        <v>0</v>
      </c>
      <c r="K154" s="20">
        <v>0.33</v>
      </c>
      <c r="L154" s="21">
        <f>F154*K154</f>
        <v>252.39390000000003</v>
      </c>
      <c r="M154" s="21">
        <f>G154*K154</f>
        <v>252.39390000000003</v>
      </c>
      <c r="N154" s="21">
        <f>H154*K154</f>
        <v>0</v>
      </c>
      <c r="O154" s="21">
        <f>I154*K154</f>
        <v>252.39390000000003</v>
      </c>
      <c r="P154" s="21">
        <f>J154*K154</f>
        <v>0</v>
      </c>
      <c r="Q154" s="71">
        <f t="shared" si="61"/>
        <v>1</v>
      </c>
      <c r="R154" s="3"/>
      <c r="S154" s="1"/>
      <c r="T154" s="1"/>
      <c r="U154" s="1"/>
      <c r="V154" s="1"/>
      <c r="W154" s="1"/>
    </row>
    <row r="155" spans="1:23" x14ac:dyDescent="0.2">
      <c r="A155" s="45" t="s">
        <v>222</v>
      </c>
      <c r="B155" s="12"/>
      <c r="C155" s="12"/>
      <c r="D155" s="12" t="s">
        <v>52</v>
      </c>
      <c r="E155" s="12"/>
      <c r="F155" s="13"/>
      <c r="G155" s="13">
        <v>0</v>
      </c>
      <c r="H155" s="13"/>
      <c r="I155" s="14">
        <f t="shared" si="62"/>
        <v>0</v>
      </c>
      <c r="J155" s="13">
        <f t="shared" si="64"/>
        <v>0</v>
      </c>
      <c r="K155" s="13"/>
      <c r="L155" s="13">
        <f>SUM(L156:L169)</f>
        <v>79224.521500000003</v>
      </c>
      <c r="M155" s="13">
        <f t="shared" ref="M155:P155" si="72">SUM(M156:M169)</f>
        <v>60119.027499999997</v>
      </c>
      <c r="N155" s="13">
        <f t="shared" si="72"/>
        <v>17052.4624</v>
      </c>
      <c r="O155" s="13">
        <f t="shared" si="72"/>
        <v>77171.489899999986</v>
      </c>
      <c r="P155" s="13">
        <f t="shared" si="72"/>
        <v>2053.031600000003</v>
      </c>
      <c r="Q155" s="70">
        <f t="shared" si="61"/>
        <v>0.9740859072275998</v>
      </c>
      <c r="R155" s="3"/>
      <c r="S155" s="1"/>
      <c r="T155" s="1"/>
      <c r="U155" s="1"/>
      <c r="V155" s="1"/>
      <c r="W155" s="1"/>
    </row>
    <row r="156" spans="1:23" x14ac:dyDescent="0.2">
      <c r="A156" s="47" t="s">
        <v>223</v>
      </c>
      <c r="B156" s="16" t="s">
        <v>54</v>
      </c>
      <c r="C156" s="15" t="s">
        <v>22</v>
      </c>
      <c r="D156" s="15" t="s">
        <v>55</v>
      </c>
      <c r="E156" s="17" t="s">
        <v>20</v>
      </c>
      <c r="F156" s="18">
        <v>764.83</v>
      </c>
      <c r="G156" s="18">
        <v>764.83</v>
      </c>
      <c r="H156" s="53"/>
      <c r="I156" s="18">
        <f t="shared" si="62"/>
        <v>764.83</v>
      </c>
      <c r="J156" s="19">
        <f t="shared" si="64"/>
        <v>0</v>
      </c>
      <c r="K156" s="20">
        <v>1.1499999999999999</v>
      </c>
      <c r="L156" s="21">
        <f t="shared" si="65"/>
        <v>879.55449999999996</v>
      </c>
      <c r="M156" s="21">
        <f t="shared" si="66"/>
        <v>879.55449999999996</v>
      </c>
      <c r="N156" s="21">
        <f t="shared" si="67"/>
        <v>0</v>
      </c>
      <c r="O156" s="21">
        <f t="shared" si="68"/>
        <v>879.55449999999996</v>
      </c>
      <c r="P156" s="21">
        <f t="shared" ref="P156:P187" si="73">J156*K156</f>
        <v>0</v>
      </c>
      <c r="Q156" s="71">
        <f t="shared" si="61"/>
        <v>1</v>
      </c>
      <c r="R156" s="3"/>
      <c r="S156" s="1"/>
      <c r="T156" s="1"/>
      <c r="U156" s="1"/>
      <c r="V156" s="1"/>
      <c r="W156" s="1"/>
    </row>
    <row r="157" spans="1:23" x14ac:dyDescent="0.2">
      <c r="A157" s="47" t="s">
        <v>224</v>
      </c>
      <c r="B157" s="16" t="s">
        <v>57</v>
      </c>
      <c r="C157" s="15" t="s">
        <v>22</v>
      </c>
      <c r="D157" s="15" t="s">
        <v>58</v>
      </c>
      <c r="E157" s="17" t="s">
        <v>59</v>
      </c>
      <c r="F157" s="18">
        <v>76.48</v>
      </c>
      <c r="G157" s="18">
        <v>76.48</v>
      </c>
      <c r="H157" s="53"/>
      <c r="I157" s="18">
        <f t="shared" si="62"/>
        <v>76.48</v>
      </c>
      <c r="J157" s="19">
        <f t="shared" si="64"/>
        <v>0</v>
      </c>
      <c r="K157" s="20">
        <v>2.65</v>
      </c>
      <c r="L157" s="21">
        <f t="shared" si="65"/>
        <v>202.672</v>
      </c>
      <c r="M157" s="21">
        <f t="shared" si="66"/>
        <v>202.672</v>
      </c>
      <c r="N157" s="21">
        <f t="shared" si="67"/>
        <v>0</v>
      </c>
      <c r="O157" s="21">
        <f t="shared" si="68"/>
        <v>202.672</v>
      </c>
      <c r="P157" s="21">
        <f t="shared" si="73"/>
        <v>0</v>
      </c>
      <c r="Q157" s="71">
        <f t="shared" si="61"/>
        <v>1</v>
      </c>
      <c r="R157" s="3"/>
      <c r="S157" s="1"/>
      <c r="T157" s="1"/>
      <c r="U157" s="1"/>
      <c r="V157" s="1"/>
      <c r="W157" s="1"/>
    </row>
    <row r="158" spans="1:23" x14ac:dyDescent="0.2">
      <c r="A158" s="47" t="s">
        <v>225</v>
      </c>
      <c r="B158" s="16" t="s">
        <v>61</v>
      </c>
      <c r="C158" s="15" t="s">
        <v>22</v>
      </c>
      <c r="D158" s="15" t="s">
        <v>62</v>
      </c>
      <c r="E158" s="17" t="s">
        <v>59</v>
      </c>
      <c r="F158" s="18">
        <v>76.48</v>
      </c>
      <c r="G158" s="18">
        <v>76.48</v>
      </c>
      <c r="H158" s="53"/>
      <c r="I158" s="18">
        <f t="shared" si="62"/>
        <v>76.48</v>
      </c>
      <c r="J158" s="19">
        <f t="shared" si="64"/>
        <v>0</v>
      </c>
      <c r="K158" s="20">
        <v>1</v>
      </c>
      <c r="L158" s="21">
        <f t="shared" si="65"/>
        <v>76.48</v>
      </c>
      <c r="M158" s="21">
        <f t="shared" si="66"/>
        <v>76.48</v>
      </c>
      <c r="N158" s="21">
        <f t="shared" si="67"/>
        <v>0</v>
      </c>
      <c r="O158" s="21">
        <f t="shared" si="68"/>
        <v>76.48</v>
      </c>
      <c r="P158" s="21">
        <f t="shared" si="73"/>
        <v>0</v>
      </c>
      <c r="Q158" s="71">
        <f t="shared" si="61"/>
        <v>1</v>
      </c>
      <c r="R158" s="3"/>
      <c r="S158" s="1"/>
      <c r="T158" s="1"/>
      <c r="U158" s="1"/>
      <c r="V158" s="1"/>
      <c r="W158" s="1"/>
    </row>
    <row r="159" spans="1:23" ht="28.5" x14ac:dyDescent="0.2">
      <c r="A159" s="47" t="s">
        <v>226</v>
      </c>
      <c r="B159" s="16" t="s">
        <v>64</v>
      </c>
      <c r="C159" s="15" t="s">
        <v>22</v>
      </c>
      <c r="D159" s="15" t="s">
        <v>65</v>
      </c>
      <c r="E159" s="17" t="s">
        <v>66</v>
      </c>
      <c r="F159" s="18">
        <v>2237.1</v>
      </c>
      <c r="G159" s="18">
        <v>2237.1</v>
      </c>
      <c r="H159" s="54"/>
      <c r="I159" s="18">
        <f t="shared" si="62"/>
        <v>2237.1</v>
      </c>
      <c r="J159" s="19">
        <f t="shared" si="64"/>
        <v>0</v>
      </c>
      <c r="K159" s="20">
        <v>1.31</v>
      </c>
      <c r="L159" s="21">
        <f t="shared" si="65"/>
        <v>2930.6010000000001</v>
      </c>
      <c r="M159" s="21">
        <f t="shared" si="66"/>
        <v>2930.6010000000001</v>
      </c>
      <c r="N159" s="21">
        <f t="shared" si="67"/>
        <v>0</v>
      </c>
      <c r="O159" s="21">
        <f t="shared" si="68"/>
        <v>2930.6010000000001</v>
      </c>
      <c r="P159" s="21">
        <f t="shared" si="73"/>
        <v>0</v>
      </c>
      <c r="Q159" s="71">
        <f t="shared" si="61"/>
        <v>1</v>
      </c>
      <c r="R159" s="3"/>
      <c r="S159" s="1"/>
      <c r="T159" s="1"/>
      <c r="U159" s="1"/>
      <c r="V159" s="1"/>
      <c r="W159" s="1"/>
    </row>
    <row r="160" spans="1:23" ht="28.5" x14ac:dyDescent="0.2">
      <c r="A160" s="47" t="s">
        <v>227</v>
      </c>
      <c r="B160" s="16" t="s">
        <v>68</v>
      </c>
      <c r="C160" s="15" t="s">
        <v>18</v>
      </c>
      <c r="D160" s="15" t="s">
        <v>69</v>
      </c>
      <c r="E160" s="17" t="s">
        <v>20</v>
      </c>
      <c r="F160" s="18">
        <v>764.83</v>
      </c>
      <c r="G160" s="18">
        <v>764.83</v>
      </c>
      <c r="H160" s="53"/>
      <c r="I160" s="18">
        <f t="shared" si="62"/>
        <v>764.83</v>
      </c>
      <c r="J160" s="19">
        <f t="shared" si="64"/>
        <v>0</v>
      </c>
      <c r="K160" s="20">
        <v>2.54</v>
      </c>
      <c r="L160" s="21">
        <f t="shared" si="65"/>
        <v>1942.6682000000001</v>
      </c>
      <c r="M160" s="21">
        <f t="shared" si="66"/>
        <v>1942.6682000000001</v>
      </c>
      <c r="N160" s="21">
        <f t="shared" si="67"/>
        <v>0</v>
      </c>
      <c r="O160" s="21">
        <f t="shared" si="68"/>
        <v>1942.6682000000001</v>
      </c>
      <c r="P160" s="21">
        <f t="shared" si="73"/>
        <v>0</v>
      </c>
      <c r="Q160" s="71">
        <f t="shared" si="61"/>
        <v>1</v>
      </c>
      <c r="R160" s="3"/>
      <c r="S160" s="1"/>
      <c r="T160" s="1"/>
      <c r="U160" s="1"/>
      <c r="V160" s="1"/>
      <c r="W160" s="1"/>
    </row>
    <row r="161" spans="1:23" ht="28.5" x14ac:dyDescent="0.2">
      <c r="A161" s="47" t="s">
        <v>228</v>
      </c>
      <c r="B161" s="16" t="s">
        <v>71</v>
      </c>
      <c r="C161" s="15" t="s">
        <v>22</v>
      </c>
      <c r="D161" s="15" t="s">
        <v>72</v>
      </c>
      <c r="E161" s="17" t="s">
        <v>59</v>
      </c>
      <c r="F161" s="18">
        <v>76.48</v>
      </c>
      <c r="G161" s="18">
        <v>76.48</v>
      </c>
      <c r="H161" s="53"/>
      <c r="I161" s="18">
        <f t="shared" si="62"/>
        <v>76.48</v>
      </c>
      <c r="J161" s="19">
        <f t="shared" si="64"/>
        <v>0</v>
      </c>
      <c r="K161" s="20">
        <v>7.51</v>
      </c>
      <c r="L161" s="21">
        <f t="shared" si="65"/>
        <v>574.36480000000006</v>
      </c>
      <c r="M161" s="21">
        <f t="shared" si="66"/>
        <v>574.36480000000006</v>
      </c>
      <c r="N161" s="21">
        <f t="shared" si="67"/>
        <v>0</v>
      </c>
      <c r="O161" s="21">
        <f t="shared" si="68"/>
        <v>574.36480000000006</v>
      </c>
      <c r="P161" s="21">
        <f t="shared" si="73"/>
        <v>0</v>
      </c>
      <c r="Q161" s="71">
        <f t="shared" si="61"/>
        <v>1</v>
      </c>
      <c r="R161" s="3"/>
      <c r="S161" s="1"/>
      <c r="T161" s="1"/>
      <c r="U161" s="1"/>
      <c r="V161" s="1"/>
      <c r="W161" s="1"/>
    </row>
    <row r="162" spans="1:23" ht="28.5" x14ac:dyDescent="0.2">
      <c r="A162" s="47" t="s">
        <v>229</v>
      </c>
      <c r="B162" s="16" t="s">
        <v>74</v>
      </c>
      <c r="C162" s="15" t="s">
        <v>22</v>
      </c>
      <c r="D162" s="15" t="s">
        <v>75</v>
      </c>
      <c r="E162" s="17" t="s">
        <v>59</v>
      </c>
      <c r="F162" s="18">
        <v>76.48</v>
      </c>
      <c r="G162" s="18">
        <v>76.48</v>
      </c>
      <c r="H162" s="53"/>
      <c r="I162" s="18">
        <f t="shared" si="62"/>
        <v>76.48</v>
      </c>
      <c r="J162" s="19">
        <f t="shared" si="64"/>
        <v>0</v>
      </c>
      <c r="K162" s="20">
        <v>11.6</v>
      </c>
      <c r="L162" s="21">
        <f t="shared" si="65"/>
        <v>887.16800000000001</v>
      </c>
      <c r="M162" s="21">
        <f t="shared" si="66"/>
        <v>887.16800000000001</v>
      </c>
      <c r="N162" s="21">
        <f t="shared" si="67"/>
        <v>0</v>
      </c>
      <c r="O162" s="21">
        <f t="shared" si="68"/>
        <v>887.16800000000001</v>
      </c>
      <c r="P162" s="21">
        <f t="shared" si="73"/>
        <v>0</v>
      </c>
      <c r="Q162" s="71">
        <f t="shared" si="61"/>
        <v>1</v>
      </c>
      <c r="R162" s="3"/>
      <c r="S162" s="1"/>
      <c r="T162" s="1"/>
      <c r="U162" s="1"/>
      <c r="V162" s="1"/>
      <c r="W162" s="1"/>
    </row>
    <row r="163" spans="1:23" x14ac:dyDescent="0.2">
      <c r="A163" s="47" t="s">
        <v>230</v>
      </c>
      <c r="B163" s="16" t="s">
        <v>61</v>
      </c>
      <c r="C163" s="15" t="s">
        <v>22</v>
      </c>
      <c r="D163" s="15" t="s">
        <v>62</v>
      </c>
      <c r="E163" s="17" t="s">
        <v>59</v>
      </c>
      <c r="F163" s="18">
        <v>76.48</v>
      </c>
      <c r="G163" s="18">
        <v>76.48</v>
      </c>
      <c r="H163" s="53"/>
      <c r="I163" s="18">
        <f t="shared" si="62"/>
        <v>76.48</v>
      </c>
      <c r="J163" s="19">
        <f t="shared" si="64"/>
        <v>0</v>
      </c>
      <c r="K163" s="20">
        <v>1</v>
      </c>
      <c r="L163" s="21">
        <f t="shared" si="65"/>
        <v>76.48</v>
      </c>
      <c r="M163" s="21">
        <f t="shared" si="66"/>
        <v>76.48</v>
      </c>
      <c r="N163" s="21">
        <f t="shared" si="67"/>
        <v>0</v>
      </c>
      <c r="O163" s="21">
        <f t="shared" si="68"/>
        <v>76.48</v>
      </c>
      <c r="P163" s="21">
        <f t="shared" si="73"/>
        <v>0</v>
      </c>
      <c r="Q163" s="71">
        <f t="shared" si="61"/>
        <v>1</v>
      </c>
      <c r="R163" s="3"/>
      <c r="S163" s="1"/>
      <c r="T163" s="1"/>
      <c r="U163" s="1"/>
      <c r="V163" s="1"/>
      <c r="W163" s="1"/>
    </row>
    <row r="164" spans="1:23" ht="28.5" x14ac:dyDescent="0.2">
      <c r="A164" s="47" t="s">
        <v>231</v>
      </c>
      <c r="B164" s="16" t="s">
        <v>64</v>
      </c>
      <c r="C164" s="15" t="s">
        <v>22</v>
      </c>
      <c r="D164" s="15" t="s">
        <v>65</v>
      </c>
      <c r="E164" s="17" t="s">
        <v>66</v>
      </c>
      <c r="F164" s="18">
        <v>2237.1</v>
      </c>
      <c r="G164" s="18">
        <v>2237.1</v>
      </c>
      <c r="H164" s="54"/>
      <c r="I164" s="18">
        <f t="shared" si="62"/>
        <v>2237.1</v>
      </c>
      <c r="J164" s="19">
        <f t="shared" si="64"/>
        <v>0</v>
      </c>
      <c r="K164" s="20">
        <v>1.31</v>
      </c>
      <c r="L164" s="21">
        <f t="shared" si="65"/>
        <v>2930.6010000000001</v>
      </c>
      <c r="M164" s="21">
        <f t="shared" si="66"/>
        <v>2930.6010000000001</v>
      </c>
      <c r="N164" s="21">
        <f t="shared" si="67"/>
        <v>0</v>
      </c>
      <c r="O164" s="21">
        <f t="shared" si="68"/>
        <v>2930.6010000000001</v>
      </c>
      <c r="P164" s="21">
        <f t="shared" si="73"/>
        <v>0</v>
      </c>
      <c r="Q164" s="71">
        <f t="shared" si="61"/>
        <v>1</v>
      </c>
      <c r="R164" s="3"/>
      <c r="S164" s="1"/>
      <c r="T164" s="1"/>
      <c r="U164" s="1"/>
      <c r="V164" s="1"/>
      <c r="W164" s="1"/>
    </row>
    <row r="165" spans="1:23" x14ac:dyDescent="0.2">
      <c r="A165" s="47" t="s">
        <v>232</v>
      </c>
      <c r="B165" s="16" t="s">
        <v>79</v>
      </c>
      <c r="C165" s="15" t="s">
        <v>22</v>
      </c>
      <c r="D165" s="15" t="s">
        <v>80</v>
      </c>
      <c r="E165" s="17" t="s">
        <v>59</v>
      </c>
      <c r="F165" s="18">
        <v>76.48</v>
      </c>
      <c r="G165" s="18">
        <v>76.48</v>
      </c>
      <c r="H165" s="53"/>
      <c r="I165" s="18">
        <f t="shared" si="62"/>
        <v>76.48</v>
      </c>
      <c r="J165" s="19">
        <f t="shared" si="64"/>
        <v>0</v>
      </c>
      <c r="K165" s="20">
        <v>5.48</v>
      </c>
      <c r="L165" s="21">
        <f t="shared" si="65"/>
        <v>419.11040000000003</v>
      </c>
      <c r="M165" s="21">
        <f t="shared" si="66"/>
        <v>419.11040000000003</v>
      </c>
      <c r="N165" s="21">
        <f t="shared" si="67"/>
        <v>0</v>
      </c>
      <c r="O165" s="21">
        <f t="shared" si="68"/>
        <v>419.11040000000003</v>
      </c>
      <c r="P165" s="21">
        <f t="shared" si="73"/>
        <v>0</v>
      </c>
      <c r="Q165" s="71">
        <f t="shared" si="61"/>
        <v>1</v>
      </c>
      <c r="R165" s="3"/>
      <c r="S165" s="1"/>
      <c r="T165" s="1"/>
      <c r="U165" s="1"/>
      <c r="V165" s="1"/>
      <c r="W165" s="1"/>
    </row>
    <row r="166" spans="1:23" ht="28.5" x14ac:dyDescent="0.2">
      <c r="A166" s="47" t="s">
        <v>233</v>
      </c>
      <c r="B166" s="16" t="s">
        <v>82</v>
      </c>
      <c r="C166" s="15" t="s">
        <v>22</v>
      </c>
      <c r="D166" s="15" t="s">
        <v>83</v>
      </c>
      <c r="E166" s="17" t="s">
        <v>20</v>
      </c>
      <c r="F166" s="18">
        <v>764.83</v>
      </c>
      <c r="G166" s="18">
        <v>528.88</v>
      </c>
      <c r="H166" s="66">
        <v>209.12</v>
      </c>
      <c r="I166" s="18">
        <f t="shared" si="62"/>
        <v>738</v>
      </c>
      <c r="J166" s="19">
        <f>F166-I166</f>
        <v>26.830000000000041</v>
      </c>
      <c r="K166" s="20">
        <v>76.52</v>
      </c>
      <c r="L166" s="21">
        <f t="shared" si="65"/>
        <v>58524.791599999997</v>
      </c>
      <c r="M166" s="21">
        <f t="shared" si="66"/>
        <v>40469.897599999997</v>
      </c>
      <c r="N166" s="21">
        <f t="shared" si="67"/>
        <v>16001.8624</v>
      </c>
      <c r="O166" s="21">
        <f t="shared" si="68"/>
        <v>56471.759999999995</v>
      </c>
      <c r="P166" s="21">
        <f t="shared" si="73"/>
        <v>2053.031600000003</v>
      </c>
      <c r="Q166" s="71">
        <f t="shared" si="61"/>
        <v>0.96492030908829407</v>
      </c>
      <c r="R166" s="3"/>
      <c r="S166" s="1"/>
      <c r="T166" s="1"/>
      <c r="U166" s="1"/>
      <c r="V166" s="1"/>
      <c r="W166" s="1"/>
    </row>
    <row r="167" spans="1:23" ht="28.5" x14ac:dyDescent="0.2">
      <c r="A167" s="47" t="s">
        <v>234</v>
      </c>
      <c r="B167" s="16" t="s">
        <v>85</v>
      </c>
      <c r="C167" s="15" t="s">
        <v>22</v>
      </c>
      <c r="D167" s="15" t="s">
        <v>86</v>
      </c>
      <c r="E167" s="17" t="s">
        <v>87</v>
      </c>
      <c r="F167" s="18">
        <v>255</v>
      </c>
      <c r="G167" s="18">
        <v>255</v>
      </c>
      <c r="H167" s="53"/>
      <c r="I167" s="18">
        <f t="shared" si="62"/>
        <v>255</v>
      </c>
      <c r="J167" s="19">
        <f t="shared" si="64"/>
        <v>0</v>
      </c>
      <c r="K167" s="20">
        <v>31.55</v>
      </c>
      <c r="L167" s="21">
        <f t="shared" si="65"/>
        <v>8045.25</v>
      </c>
      <c r="M167" s="21">
        <f t="shared" si="66"/>
        <v>8045.25</v>
      </c>
      <c r="N167" s="21">
        <f t="shared" si="67"/>
        <v>0</v>
      </c>
      <c r="O167" s="21">
        <f t="shared" si="68"/>
        <v>8045.25</v>
      </c>
      <c r="P167" s="21">
        <f t="shared" si="73"/>
        <v>0</v>
      </c>
      <c r="Q167" s="71">
        <f t="shared" si="61"/>
        <v>1</v>
      </c>
      <c r="R167" s="3"/>
      <c r="S167" s="1"/>
      <c r="T167" s="1"/>
      <c r="U167" s="1"/>
      <c r="V167" s="1"/>
      <c r="W167" s="1"/>
    </row>
    <row r="168" spans="1:23" x14ac:dyDescent="0.2">
      <c r="A168" s="47" t="s">
        <v>235</v>
      </c>
      <c r="B168" s="16" t="s">
        <v>89</v>
      </c>
      <c r="C168" s="15" t="s">
        <v>22</v>
      </c>
      <c r="D168" s="15" t="s">
        <v>90</v>
      </c>
      <c r="E168" s="17" t="s">
        <v>87</v>
      </c>
      <c r="F168" s="18">
        <v>18</v>
      </c>
      <c r="G168" s="18">
        <v>18</v>
      </c>
      <c r="H168" s="53"/>
      <c r="I168" s="18">
        <f t="shared" si="62"/>
        <v>18</v>
      </c>
      <c r="J168" s="19">
        <f t="shared" si="64"/>
        <v>0</v>
      </c>
      <c r="K168" s="20">
        <v>38.01</v>
      </c>
      <c r="L168" s="21">
        <f t="shared" si="65"/>
        <v>684.18</v>
      </c>
      <c r="M168" s="21">
        <f t="shared" si="66"/>
        <v>684.18</v>
      </c>
      <c r="N168" s="21">
        <f t="shared" si="67"/>
        <v>0</v>
      </c>
      <c r="O168" s="21">
        <f t="shared" si="68"/>
        <v>684.18</v>
      </c>
      <c r="P168" s="21">
        <f t="shared" si="73"/>
        <v>0</v>
      </c>
      <c r="Q168" s="71">
        <f t="shared" si="61"/>
        <v>1</v>
      </c>
      <c r="R168" s="3"/>
      <c r="S168" s="1"/>
      <c r="T168" s="1"/>
      <c r="U168" s="1"/>
      <c r="V168" s="1"/>
      <c r="W168" s="1"/>
    </row>
    <row r="169" spans="1:23" x14ac:dyDescent="0.2">
      <c r="A169" s="47" t="s">
        <v>236</v>
      </c>
      <c r="B169" s="16" t="s">
        <v>92</v>
      </c>
      <c r="C169" s="15" t="s">
        <v>22</v>
      </c>
      <c r="D169" s="15" t="s">
        <v>93</v>
      </c>
      <c r="E169" s="17" t="s">
        <v>87</v>
      </c>
      <c r="F169" s="18">
        <v>255</v>
      </c>
      <c r="G169" s="18">
        <v>0</v>
      </c>
      <c r="H169" s="65">
        <v>255</v>
      </c>
      <c r="I169" s="18">
        <f t="shared" si="62"/>
        <v>255</v>
      </c>
      <c r="J169" s="19">
        <f t="shared" si="64"/>
        <v>0</v>
      </c>
      <c r="K169" s="20">
        <v>4.12</v>
      </c>
      <c r="L169" s="21">
        <f t="shared" si="65"/>
        <v>1050.6000000000001</v>
      </c>
      <c r="M169" s="21">
        <f t="shared" si="66"/>
        <v>0</v>
      </c>
      <c r="N169" s="21">
        <f t="shared" si="67"/>
        <v>1050.6000000000001</v>
      </c>
      <c r="O169" s="21">
        <f t="shared" si="68"/>
        <v>1050.6000000000001</v>
      </c>
      <c r="P169" s="21">
        <f t="shared" si="73"/>
        <v>0</v>
      </c>
      <c r="Q169" s="71">
        <f t="shared" si="61"/>
        <v>1</v>
      </c>
      <c r="R169" s="3"/>
      <c r="S169" s="1"/>
      <c r="T169" s="1"/>
      <c r="U169" s="1"/>
      <c r="V169" s="1"/>
      <c r="W169" s="1"/>
    </row>
    <row r="170" spans="1:23" x14ac:dyDescent="0.2">
      <c r="A170" s="45" t="s">
        <v>237</v>
      </c>
      <c r="B170" s="12"/>
      <c r="C170" s="12"/>
      <c r="D170" s="12" t="s">
        <v>238</v>
      </c>
      <c r="E170" s="12"/>
      <c r="F170" s="13"/>
      <c r="G170" s="13">
        <v>0</v>
      </c>
      <c r="H170" s="13"/>
      <c r="I170" s="14">
        <f t="shared" si="62"/>
        <v>0</v>
      </c>
      <c r="J170" s="13">
        <f t="shared" si="64"/>
        <v>0</v>
      </c>
      <c r="K170" s="13"/>
      <c r="L170" s="13">
        <f>L171+L173</f>
        <v>88395.410199999969</v>
      </c>
      <c r="M170" s="13">
        <f>M171+M173</f>
        <v>87640.049399999974</v>
      </c>
      <c r="N170" s="13">
        <f t="shared" ref="N170:P170" si="74">N171+N173</f>
        <v>755.36080000000004</v>
      </c>
      <c r="O170" s="13">
        <f t="shared" si="74"/>
        <v>88395.410199999969</v>
      </c>
      <c r="P170" s="13">
        <f t="shared" si="74"/>
        <v>0</v>
      </c>
      <c r="Q170" s="70">
        <f t="shared" si="61"/>
        <v>1</v>
      </c>
      <c r="R170" s="3"/>
      <c r="S170" s="1"/>
      <c r="T170" s="1"/>
      <c r="U170" s="1"/>
      <c r="V170" s="1"/>
      <c r="W170" s="1"/>
    </row>
    <row r="171" spans="1:23" x14ac:dyDescent="0.2">
      <c r="A171" s="45" t="s">
        <v>239</v>
      </c>
      <c r="B171" s="12"/>
      <c r="C171" s="12"/>
      <c r="D171" s="12" t="s">
        <v>47</v>
      </c>
      <c r="E171" s="12"/>
      <c r="F171" s="13"/>
      <c r="G171" s="13">
        <v>0</v>
      </c>
      <c r="H171" s="13"/>
      <c r="I171" s="14">
        <f t="shared" si="62"/>
        <v>0</v>
      </c>
      <c r="J171" s="13">
        <f t="shared" si="64"/>
        <v>0</v>
      </c>
      <c r="K171" s="13"/>
      <c r="L171" s="13">
        <f>L172</f>
        <v>308.67540000000002</v>
      </c>
      <c r="M171" s="13">
        <f>M172</f>
        <v>308.67540000000002</v>
      </c>
      <c r="N171" s="13">
        <f t="shared" ref="N171:P171" si="75">N172</f>
        <v>0</v>
      </c>
      <c r="O171" s="13">
        <f t="shared" si="75"/>
        <v>308.67540000000002</v>
      </c>
      <c r="P171" s="13">
        <f t="shared" si="75"/>
        <v>0</v>
      </c>
      <c r="Q171" s="70">
        <f t="shared" si="61"/>
        <v>1</v>
      </c>
      <c r="R171" s="3"/>
      <c r="S171" s="1"/>
      <c r="T171" s="1"/>
      <c r="U171" s="1"/>
      <c r="V171" s="1"/>
      <c r="W171" s="1"/>
    </row>
    <row r="172" spans="1:23" x14ac:dyDescent="0.2">
      <c r="A172" s="47" t="s">
        <v>240</v>
      </c>
      <c r="B172" s="16" t="s">
        <v>49</v>
      </c>
      <c r="C172" s="15" t="s">
        <v>22</v>
      </c>
      <c r="D172" s="15" t="s">
        <v>50</v>
      </c>
      <c r="E172" s="17" t="s">
        <v>20</v>
      </c>
      <c r="F172" s="18">
        <v>935.38</v>
      </c>
      <c r="G172" s="18">
        <v>935.38</v>
      </c>
      <c r="H172" s="52"/>
      <c r="I172" s="18">
        <f t="shared" si="62"/>
        <v>935.38</v>
      </c>
      <c r="J172" s="19">
        <f t="shared" si="64"/>
        <v>0</v>
      </c>
      <c r="K172" s="20">
        <v>0.33</v>
      </c>
      <c r="L172" s="21">
        <f t="shared" si="65"/>
        <v>308.67540000000002</v>
      </c>
      <c r="M172" s="21">
        <f t="shared" si="66"/>
        <v>308.67540000000002</v>
      </c>
      <c r="N172" s="21">
        <f t="shared" si="67"/>
        <v>0</v>
      </c>
      <c r="O172" s="21">
        <f t="shared" si="68"/>
        <v>308.67540000000002</v>
      </c>
      <c r="P172" s="21">
        <f t="shared" si="73"/>
        <v>0</v>
      </c>
      <c r="Q172" s="71">
        <f t="shared" si="61"/>
        <v>1</v>
      </c>
      <c r="R172" s="3"/>
      <c r="S172" s="1"/>
      <c r="T172" s="1"/>
      <c r="U172" s="1"/>
      <c r="V172" s="1"/>
      <c r="W172" s="1"/>
    </row>
    <row r="173" spans="1:23" x14ac:dyDescent="0.2">
      <c r="A173" s="45" t="s">
        <v>241</v>
      </c>
      <c r="B173" s="12"/>
      <c r="C173" s="12"/>
      <c r="D173" s="12" t="s">
        <v>52</v>
      </c>
      <c r="E173" s="12"/>
      <c r="F173" s="13"/>
      <c r="G173" s="13">
        <v>0</v>
      </c>
      <c r="H173" s="13"/>
      <c r="I173" s="14">
        <f t="shared" si="62"/>
        <v>0</v>
      </c>
      <c r="J173" s="13">
        <f t="shared" si="64"/>
        <v>0</v>
      </c>
      <c r="K173" s="13"/>
      <c r="L173" s="13">
        <f>SUM(L174:L187)</f>
        <v>88086.734799999977</v>
      </c>
      <c r="M173" s="13">
        <f>SUM(M174:M187)</f>
        <v>87331.373999999982</v>
      </c>
      <c r="N173" s="13">
        <f t="shared" ref="N173:P173" si="76">SUM(N174:N187)</f>
        <v>755.36080000000004</v>
      </c>
      <c r="O173" s="13">
        <f t="shared" si="76"/>
        <v>88086.734799999977</v>
      </c>
      <c r="P173" s="13">
        <f t="shared" si="76"/>
        <v>0</v>
      </c>
      <c r="Q173" s="70">
        <f t="shared" si="61"/>
        <v>1</v>
      </c>
      <c r="R173" s="3"/>
      <c r="S173" s="1"/>
      <c r="T173" s="1"/>
      <c r="U173" s="1"/>
      <c r="V173" s="1"/>
      <c r="W173" s="1"/>
    </row>
    <row r="174" spans="1:23" x14ac:dyDescent="0.2">
      <c r="A174" s="47" t="s">
        <v>242</v>
      </c>
      <c r="B174" s="16" t="s">
        <v>54</v>
      </c>
      <c r="C174" s="15" t="s">
        <v>22</v>
      </c>
      <c r="D174" s="15" t="s">
        <v>55</v>
      </c>
      <c r="E174" s="17" t="s">
        <v>20</v>
      </c>
      <c r="F174" s="18">
        <v>935.38</v>
      </c>
      <c r="G174" s="18">
        <v>935.38</v>
      </c>
      <c r="H174" s="52"/>
      <c r="I174" s="18">
        <f t="shared" si="62"/>
        <v>935.38</v>
      </c>
      <c r="J174" s="19">
        <f t="shared" si="64"/>
        <v>0</v>
      </c>
      <c r="K174" s="20">
        <v>1.1499999999999999</v>
      </c>
      <c r="L174" s="21">
        <f t="shared" si="65"/>
        <v>1075.6869999999999</v>
      </c>
      <c r="M174" s="21">
        <f t="shared" si="66"/>
        <v>1075.6869999999999</v>
      </c>
      <c r="N174" s="21">
        <f t="shared" si="67"/>
        <v>0</v>
      </c>
      <c r="O174" s="21">
        <f t="shared" si="68"/>
        <v>1075.6869999999999</v>
      </c>
      <c r="P174" s="21">
        <f t="shared" si="73"/>
        <v>0</v>
      </c>
      <c r="Q174" s="71">
        <f t="shared" si="61"/>
        <v>1</v>
      </c>
      <c r="R174" s="3"/>
      <c r="S174" s="1"/>
      <c r="T174" s="1"/>
      <c r="U174" s="1"/>
      <c r="V174" s="1"/>
      <c r="W174" s="1"/>
    </row>
    <row r="175" spans="1:23" x14ac:dyDescent="0.2">
      <c r="A175" s="47" t="s">
        <v>243</v>
      </c>
      <c r="B175" s="16" t="s">
        <v>57</v>
      </c>
      <c r="C175" s="15" t="s">
        <v>22</v>
      </c>
      <c r="D175" s="15" t="s">
        <v>58</v>
      </c>
      <c r="E175" s="17" t="s">
        <v>59</v>
      </c>
      <c r="F175" s="18">
        <v>55.12</v>
      </c>
      <c r="G175" s="18">
        <v>55.12</v>
      </c>
      <c r="H175" s="52"/>
      <c r="I175" s="18">
        <f t="shared" si="62"/>
        <v>55.12</v>
      </c>
      <c r="J175" s="19">
        <f t="shared" si="64"/>
        <v>0</v>
      </c>
      <c r="K175" s="20">
        <v>2.65</v>
      </c>
      <c r="L175" s="21">
        <f t="shared" si="65"/>
        <v>146.06799999999998</v>
      </c>
      <c r="M175" s="21">
        <f t="shared" si="66"/>
        <v>146.06799999999998</v>
      </c>
      <c r="N175" s="21">
        <f t="shared" si="67"/>
        <v>0</v>
      </c>
      <c r="O175" s="21">
        <f t="shared" si="68"/>
        <v>146.06799999999998</v>
      </c>
      <c r="P175" s="21">
        <f t="shared" si="73"/>
        <v>0</v>
      </c>
      <c r="Q175" s="71">
        <f t="shared" si="61"/>
        <v>1</v>
      </c>
      <c r="R175" s="3"/>
      <c r="S175" s="1"/>
      <c r="T175" s="1"/>
      <c r="U175" s="1"/>
      <c r="V175" s="1"/>
      <c r="W175" s="1"/>
    </row>
    <row r="176" spans="1:23" x14ac:dyDescent="0.2">
      <c r="A176" s="47" t="s">
        <v>244</v>
      </c>
      <c r="B176" s="16" t="s">
        <v>61</v>
      </c>
      <c r="C176" s="15" t="s">
        <v>22</v>
      </c>
      <c r="D176" s="15" t="s">
        <v>62</v>
      </c>
      <c r="E176" s="17" t="s">
        <v>59</v>
      </c>
      <c r="F176" s="18">
        <v>55.12</v>
      </c>
      <c r="G176" s="18">
        <v>55.12</v>
      </c>
      <c r="H176" s="52"/>
      <c r="I176" s="18">
        <f t="shared" si="62"/>
        <v>55.12</v>
      </c>
      <c r="J176" s="19">
        <f t="shared" si="64"/>
        <v>0</v>
      </c>
      <c r="K176" s="20">
        <v>1</v>
      </c>
      <c r="L176" s="21">
        <f t="shared" si="65"/>
        <v>55.12</v>
      </c>
      <c r="M176" s="21">
        <f t="shared" si="66"/>
        <v>55.12</v>
      </c>
      <c r="N176" s="21">
        <f t="shared" si="67"/>
        <v>0</v>
      </c>
      <c r="O176" s="21">
        <f t="shared" si="68"/>
        <v>55.12</v>
      </c>
      <c r="P176" s="21">
        <f t="shared" si="73"/>
        <v>0</v>
      </c>
      <c r="Q176" s="71">
        <f t="shared" si="61"/>
        <v>1</v>
      </c>
      <c r="R176" s="3"/>
      <c r="S176" s="1"/>
      <c r="T176" s="1"/>
      <c r="U176" s="1"/>
      <c r="V176" s="1"/>
      <c r="W176" s="1"/>
    </row>
    <row r="177" spans="1:23" ht="28.5" x14ac:dyDescent="0.2">
      <c r="A177" s="47" t="s">
        <v>245</v>
      </c>
      <c r="B177" s="16" t="s">
        <v>64</v>
      </c>
      <c r="C177" s="15" t="s">
        <v>22</v>
      </c>
      <c r="D177" s="15" t="s">
        <v>65</v>
      </c>
      <c r="E177" s="17" t="s">
        <v>66</v>
      </c>
      <c r="F177" s="18">
        <v>1612.32</v>
      </c>
      <c r="G177" s="18">
        <v>1612.32</v>
      </c>
      <c r="H177" s="52"/>
      <c r="I177" s="18">
        <f t="shared" si="62"/>
        <v>1612.32</v>
      </c>
      <c r="J177" s="19">
        <f t="shared" si="64"/>
        <v>0</v>
      </c>
      <c r="K177" s="20">
        <v>1.31</v>
      </c>
      <c r="L177" s="21">
        <f t="shared" si="65"/>
        <v>2112.1392000000001</v>
      </c>
      <c r="M177" s="21">
        <f t="shared" si="66"/>
        <v>2112.1392000000001</v>
      </c>
      <c r="N177" s="21">
        <f t="shared" si="67"/>
        <v>0</v>
      </c>
      <c r="O177" s="21">
        <f t="shared" si="68"/>
        <v>2112.1392000000001</v>
      </c>
      <c r="P177" s="21">
        <f t="shared" si="73"/>
        <v>0</v>
      </c>
      <c r="Q177" s="71">
        <f t="shared" si="61"/>
        <v>1</v>
      </c>
      <c r="R177" s="3"/>
      <c r="S177" s="1"/>
      <c r="T177" s="1"/>
      <c r="U177" s="1"/>
      <c r="V177" s="1"/>
      <c r="W177" s="1"/>
    </row>
    <row r="178" spans="1:23" ht="28.5" x14ac:dyDescent="0.2">
      <c r="A178" s="47" t="s">
        <v>246</v>
      </c>
      <c r="B178" s="16" t="s">
        <v>68</v>
      </c>
      <c r="C178" s="15" t="s">
        <v>18</v>
      </c>
      <c r="D178" s="15" t="s">
        <v>69</v>
      </c>
      <c r="E178" s="17" t="s">
        <v>20</v>
      </c>
      <c r="F178" s="18">
        <v>935.38</v>
      </c>
      <c r="G178" s="18">
        <v>935.38</v>
      </c>
      <c r="H178" s="52"/>
      <c r="I178" s="18">
        <f t="shared" si="62"/>
        <v>935.38</v>
      </c>
      <c r="J178" s="19">
        <f t="shared" si="64"/>
        <v>0</v>
      </c>
      <c r="K178" s="20">
        <v>2.54</v>
      </c>
      <c r="L178" s="21">
        <f t="shared" si="65"/>
        <v>2375.8652000000002</v>
      </c>
      <c r="M178" s="21">
        <f t="shared" si="66"/>
        <v>2375.8652000000002</v>
      </c>
      <c r="N178" s="21">
        <f t="shared" si="67"/>
        <v>0</v>
      </c>
      <c r="O178" s="21">
        <f t="shared" si="68"/>
        <v>2375.8652000000002</v>
      </c>
      <c r="P178" s="21">
        <f t="shared" si="73"/>
        <v>0</v>
      </c>
      <c r="Q178" s="71">
        <f t="shared" si="61"/>
        <v>1</v>
      </c>
      <c r="R178" s="3"/>
      <c r="S178" s="1"/>
      <c r="T178" s="1"/>
      <c r="U178" s="1"/>
      <c r="V178" s="1"/>
      <c r="W178" s="1"/>
    </row>
    <row r="179" spans="1:23" ht="28.5" x14ac:dyDescent="0.2">
      <c r="A179" s="47" t="s">
        <v>247</v>
      </c>
      <c r="B179" s="16" t="s">
        <v>71</v>
      </c>
      <c r="C179" s="15" t="s">
        <v>22</v>
      </c>
      <c r="D179" s="15" t="s">
        <v>72</v>
      </c>
      <c r="E179" s="17" t="s">
        <v>59</v>
      </c>
      <c r="F179" s="18">
        <v>55.12</v>
      </c>
      <c r="G179" s="18">
        <v>55.12</v>
      </c>
      <c r="H179" s="52"/>
      <c r="I179" s="18">
        <f t="shared" si="62"/>
        <v>55.12</v>
      </c>
      <c r="J179" s="19">
        <f t="shared" si="64"/>
        <v>0</v>
      </c>
      <c r="K179" s="20">
        <v>7.51</v>
      </c>
      <c r="L179" s="21">
        <f t="shared" si="65"/>
        <v>413.95119999999997</v>
      </c>
      <c r="M179" s="21">
        <f t="shared" si="66"/>
        <v>413.95119999999997</v>
      </c>
      <c r="N179" s="21">
        <f t="shared" si="67"/>
        <v>0</v>
      </c>
      <c r="O179" s="21">
        <f t="shared" si="68"/>
        <v>413.95119999999997</v>
      </c>
      <c r="P179" s="21">
        <f t="shared" si="73"/>
        <v>0</v>
      </c>
      <c r="Q179" s="71">
        <f t="shared" si="61"/>
        <v>1</v>
      </c>
      <c r="R179" s="3"/>
      <c r="S179" s="1"/>
      <c r="T179" s="1"/>
      <c r="U179" s="1"/>
      <c r="V179" s="1"/>
      <c r="W179" s="1"/>
    </row>
    <row r="180" spans="1:23" ht="28.5" x14ac:dyDescent="0.2">
      <c r="A180" s="47" t="s">
        <v>248</v>
      </c>
      <c r="B180" s="16" t="s">
        <v>74</v>
      </c>
      <c r="C180" s="15" t="s">
        <v>22</v>
      </c>
      <c r="D180" s="15" t="s">
        <v>75</v>
      </c>
      <c r="E180" s="17" t="s">
        <v>59</v>
      </c>
      <c r="F180" s="18">
        <v>55.12</v>
      </c>
      <c r="G180" s="18">
        <v>55.12</v>
      </c>
      <c r="H180" s="52"/>
      <c r="I180" s="18">
        <f t="shared" si="62"/>
        <v>55.12</v>
      </c>
      <c r="J180" s="19">
        <f t="shared" si="64"/>
        <v>0</v>
      </c>
      <c r="K180" s="20">
        <v>11.6</v>
      </c>
      <c r="L180" s="21">
        <f t="shared" si="65"/>
        <v>639.39199999999994</v>
      </c>
      <c r="M180" s="21">
        <f t="shared" si="66"/>
        <v>639.39199999999994</v>
      </c>
      <c r="N180" s="21">
        <f t="shared" si="67"/>
        <v>0</v>
      </c>
      <c r="O180" s="21">
        <f t="shared" si="68"/>
        <v>639.39199999999994</v>
      </c>
      <c r="P180" s="21">
        <f t="shared" si="73"/>
        <v>0</v>
      </c>
      <c r="Q180" s="71">
        <f t="shared" si="61"/>
        <v>1</v>
      </c>
      <c r="R180" s="3"/>
      <c r="S180" s="1"/>
      <c r="T180" s="1"/>
      <c r="U180" s="1"/>
      <c r="V180" s="1"/>
      <c r="W180" s="1"/>
    </row>
    <row r="181" spans="1:23" x14ac:dyDescent="0.2">
      <c r="A181" s="47" t="s">
        <v>249</v>
      </c>
      <c r="B181" s="16" t="s">
        <v>61</v>
      </c>
      <c r="C181" s="15" t="s">
        <v>22</v>
      </c>
      <c r="D181" s="15" t="s">
        <v>62</v>
      </c>
      <c r="E181" s="17" t="s">
        <v>59</v>
      </c>
      <c r="F181" s="18">
        <v>55.12</v>
      </c>
      <c r="G181" s="18">
        <v>55.12</v>
      </c>
      <c r="H181" s="52"/>
      <c r="I181" s="18">
        <f t="shared" si="62"/>
        <v>55.12</v>
      </c>
      <c r="J181" s="19">
        <f t="shared" si="64"/>
        <v>0</v>
      </c>
      <c r="K181" s="20">
        <v>1</v>
      </c>
      <c r="L181" s="21">
        <f t="shared" si="65"/>
        <v>55.12</v>
      </c>
      <c r="M181" s="21">
        <f t="shared" si="66"/>
        <v>55.12</v>
      </c>
      <c r="N181" s="21">
        <f t="shared" si="67"/>
        <v>0</v>
      </c>
      <c r="O181" s="21">
        <f t="shared" si="68"/>
        <v>55.12</v>
      </c>
      <c r="P181" s="21">
        <f t="shared" si="73"/>
        <v>0</v>
      </c>
      <c r="Q181" s="71">
        <f t="shared" si="61"/>
        <v>1</v>
      </c>
      <c r="R181" s="3"/>
      <c r="S181" s="1"/>
      <c r="T181" s="1"/>
      <c r="U181" s="1"/>
      <c r="V181" s="1"/>
      <c r="W181" s="1"/>
    </row>
    <row r="182" spans="1:23" ht="28.5" x14ac:dyDescent="0.2">
      <c r="A182" s="47" t="s">
        <v>250</v>
      </c>
      <c r="B182" s="16" t="s">
        <v>64</v>
      </c>
      <c r="C182" s="15" t="s">
        <v>22</v>
      </c>
      <c r="D182" s="15" t="s">
        <v>65</v>
      </c>
      <c r="E182" s="17" t="s">
        <v>66</v>
      </c>
      <c r="F182" s="18">
        <v>1612.32</v>
      </c>
      <c r="G182" s="18">
        <v>1612.32</v>
      </c>
      <c r="H182" s="52"/>
      <c r="I182" s="18">
        <f t="shared" si="62"/>
        <v>1612.32</v>
      </c>
      <c r="J182" s="19">
        <f t="shared" si="64"/>
        <v>0</v>
      </c>
      <c r="K182" s="20">
        <v>1.31</v>
      </c>
      <c r="L182" s="21">
        <f t="shared" si="65"/>
        <v>2112.1392000000001</v>
      </c>
      <c r="M182" s="21">
        <f t="shared" si="66"/>
        <v>2112.1392000000001</v>
      </c>
      <c r="N182" s="21">
        <f t="shared" si="67"/>
        <v>0</v>
      </c>
      <c r="O182" s="21">
        <f t="shared" si="68"/>
        <v>2112.1392000000001</v>
      </c>
      <c r="P182" s="21">
        <f t="shared" si="73"/>
        <v>0</v>
      </c>
      <c r="Q182" s="71">
        <f t="shared" si="61"/>
        <v>1</v>
      </c>
      <c r="R182" s="3"/>
      <c r="S182" s="1"/>
      <c r="T182" s="1"/>
      <c r="U182" s="1"/>
      <c r="V182" s="1"/>
      <c r="W182" s="1"/>
    </row>
    <row r="183" spans="1:23" x14ac:dyDescent="0.2">
      <c r="A183" s="47" t="s">
        <v>251</v>
      </c>
      <c r="B183" s="16" t="s">
        <v>79</v>
      </c>
      <c r="C183" s="15" t="s">
        <v>22</v>
      </c>
      <c r="D183" s="15" t="s">
        <v>80</v>
      </c>
      <c r="E183" s="17" t="s">
        <v>59</v>
      </c>
      <c r="F183" s="18">
        <v>55.12</v>
      </c>
      <c r="G183" s="18">
        <v>55.12</v>
      </c>
      <c r="H183" s="52"/>
      <c r="I183" s="18">
        <f t="shared" si="62"/>
        <v>55.12</v>
      </c>
      <c r="J183" s="19">
        <f t="shared" si="64"/>
        <v>0</v>
      </c>
      <c r="K183" s="20">
        <v>5.48</v>
      </c>
      <c r="L183" s="21">
        <f t="shared" si="65"/>
        <v>302.05760000000004</v>
      </c>
      <c r="M183" s="21">
        <f t="shared" si="66"/>
        <v>302.05760000000004</v>
      </c>
      <c r="N183" s="21">
        <f t="shared" si="67"/>
        <v>0</v>
      </c>
      <c r="O183" s="21">
        <f t="shared" si="68"/>
        <v>302.05760000000004</v>
      </c>
      <c r="P183" s="21">
        <f t="shared" si="73"/>
        <v>0</v>
      </c>
      <c r="Q183" s="71">
        <f t="shared" si="61"/>
        <v>1</v>
      </c>
      <c r="R183" s="3"/>
      <c r="S183" s="1"/>
      <c r="T183" s="1"/>
      <c r="U183" s="1"/>
      <c r="V183" s="1"/>
      <c r="W183" s="1"/>
    </row>
    <row r="184" spans="1:23" ht="28.5" x14ac:dyDescent="0.2">
      <c r="A184" s="47" t="s">
        <v>252</v>
      </c>
      <c r="B184" s="16" t="s">
        <v>82</v>
      </c>
      <c r="C184" s="15" t="s">
        <v>22</v>
      </c>
      <c r="D184" s="15" t="s">
        <v>83</v>
      </c>
      <c r="E184" s="17" t="s">
        <v>20</v>
      </c>
      <c r="F184" s="18">
        <v>935.38</v>
      </c>
      <c r="G184" s="18">
        <v>935.38</v>
      </c>
      <c r="H184" s="52"/>
      <c r="I184" s="18">
        <f t="shared" si="62"/>
        <v>935.38</v>
      </c>
      <c r="J184" s="19">
        <f t="shared" si="64"/>
        <v>0</v>
      </c>
      <c r="K184" s="20">
        <v>76.52</v>
      </c>
      <c r="L184" s="21">
        <f t="shared" si="65"/>
        <v>71575.277600000001</v>
      </c>
      <c r="M184" s="21">
        <f t="shared" si="66"/>
        <v>71575.277600000001</v>
      </c>
      <c r="N184" s="21">
        <f t="shared" si="67"/>
        <v>0</v>
      </c>
      <c r="O184" s="21">
        <f t="shared" si="68"/>
        <v>71575.277600000001</v>
      </c>
      <c r="P184" s="21">
        <f t="shared" si="73"/>
        <v>0</v>
      </c>
      <c r="Q184" s="71">
        <f t="shared" si="61"/>
        <v>1</v>
      </c>
      <c r="R184" s="3"/>
      <c r="S184" s="1"/>
      <c r="T184" s="1"/>
      <c r="U184" s="1"/>
      <c r="V184" s="1"/>
      <c r="W184" s="1"/>
    </row>
    <row r="185" spans="1:23" ht="28.5" x14ac:dyDescent="0.2">
      <c r="A185" s="47" t="s">
        <v>253</v>
      </c>
      <c r="B185" s="16" t="s">
        <v>85</v>
      </c>
      <c r="C185" s="15" t="s">
        <v>22</v>
      </c>
      <c r="D185" s="15" t="s">
        <v>86</v>
      </c>
      <c r="E185" s="17" t="s">
        <v>87</v>
      </c>
      <c r="F185" s="18">
        <v>183.34</v>
      </c>
      <c r="G185" s="18">
        <v>183.34</v>
      </c>
      <c r="H185" s="52"/>
      <c r="I185" s="18">
        <f t="shared" si="62"/>
        <v>183.34</v>
      </c>
      <c r="J185" s="19">
        <f t="shared" si="64"/>
        <v>0</v>
      </c>
      <c r="K185" s="20">
        <v>31.55</v>
      </c>
      <c r="L185" s="21">
        <f t="shared" si="65"/>
        <v>5784.3770000000004</v>
      </c>
      <c r="M185" s="21">
        <f t="shared" si="66"/>
        <v>5784.3770000000004</v>
      </c>
      <c r="N185" s="21">
        <f t="shared" si="67"/>
        <v>0</v>
      </c>
      <c r="O185" s="21">
        <f t="shared" si="68"/>
        <v>5784.3770000000004</v>
      </c>
      <c r="P185" s="21">
        <f t="shared" si="73"/>
        <v>0</v>
      </c>
      <c r="Q185" s="71">
        <f t="shared" si="61"/>
        <v>1</v>
      </c>
      <c r="R185" s="3"/>
      <c r="S185" s="1"/>
      <c r="T185" s="1"/>
      <c r="U185" s="1"/>
      <c r="V185" s="1"/>
      <c r="W185" s="1"/>
    </row>
    <row r="186" spans="1:23" x14ac:dyDescent="0.2">
      <c r="A186" s="47" t="s">
        <v>254</v>
      </c>
      <c r="B186" s="16" t="s">
        <v>89</v>
      </c>
      <c r="C186" s="15" t="s">
        <v>22</v>
      </c>
      <c r="D186" s="15" t="s">
        <v>90</v>
      </c>
      <c r="E186" s="17" t="s">
        <v>87</v>
      </c>
      <c r="F186" s="18">
        <v>18</v>
      </c>
      <c r="G186" s="18">
        <v>18</v>
      </c>
      <c r="H186" s="52"/>
      <c r="I186" s="18">
        <f t="shared" si="62"/>
        <v>18</v>
      </c>
      <c r="J186" s="19">
        <f t="shared" si="64"/>
        <v>0</v>
      </c>
      <c r="K186" s="20">
        <v>38.01</v>
      </c>
      <c r="L186" s="21">
        <f t="shared" si="65"/>
        <v>684.18</v>
      </c>
      <c r="M186" s="21">
        <f t="shared" si="66"/>
        <v>684.18</v>
      </c>
      <c r="N186" s="21">
        <f t="shared" si="67"/>
        <v>0</v>
      </c>
      <c r="O186" s="21">
        <f t="shared" si="68"/>
        <v>684.18</v>
      </c>
      <c r="P186" s="21">
        <f t="shared" si="73"/>
        <v>0</v>
      </c>
      <c r="Q186" s="71">
        <f t="shared" si="61"/>
        <v>1</v>
      </c>
      <c r="R186" s="3"/>
      <c r="S186" s="1"/>
      <c r="T186" s="1"/>
      <c r="U186" s="1"/>
      <c r="V186" s="1"/>
      <c r="W186" s="1"/>
    </row>
    <row r="187" spans="1:23" x14ac:dyDescent="0.2">
      <c r="A187" s="47" t="s">
        <v>255</v>
      </c>
      <c r="B187" s="16" t="s">
        <v>92</v>
      </c>
      <c r="C187" s="15" t="s">
        <v>22</v>
      </c>
      <c r="D187" s="15" t="s">
        <v>93</v>
      </c>
      <c r="E187" s="17" t="s">
        <v>87</v>
      </c>
      <c r="F187" s="18">
        <v>183.34</v>
      </c>
      <c r="G187" s="18">
        <v>0</v>
      </c>
      <c r="H187" s="64">
        <v>183.34</v>
      </c>
      <c r="I187" s="18">
        <f t="shared" si="62"/>
        <v>183.34</v>
      </c>
      <c r="J187" s="19">
        <f t="shared" si="64"/>
        <v>0</v>
      </c>
      <c r="K187" s="20">
        <v>4.12</v>
      </c>
      <c r="L187" s="21">
        <f t="shared" si="65"/>
        <v>755.36080000000004</v>
      </c>
      <c r="M187" s="21">
        <f t="shared" si="66"/>
        <v>0</v>
      </c>
      <c r="N187" s="21">
        <f t="shared" si="67"/>
        <v>755.36080000000004</v>
      </c>
      <c r="O187" s="21">
        <f t="shared" si="68"/>
        <v>755.36080000000004</v>
      </c>
      <c r="P187" s="21">
        <f t="shared" si="73"/>
        <v>0</v>
      </c>
      <c r="Q187" s="71">
        <f t="shared" si="61"/>
        <v>1</v>
      </c>
      <c r="R187" s="3"/>
      <c r="S187" s="1"/>
      <c r="T187" s="1"/>
      <c r="U187" s="1"/>
      <c r="V187" s="1"/>
      <c r="W187" s="1"/>
    </row>
    <row r="188" spans="1:23" x14ac:dyDescent="0.2">
      <c r="A188" s="45" t="s">
        <v>256</v>
      </c>
      <c r="B188" s="12"/>
      <c r="C188" s="12"/>
      <c r="D188" s="12" t="s">
        <v>257</v>
      </c>
      <c r="E188" s="12"/>
      <c r="F188" s="13"/>
      <c r="G188" s="13">
        <v>0</v>
      </c>
      <c r="H188" s="13"/>
      <c r="I188" s="14">
        <f t="shared" si="62"/>
        <v>0</v>
      </c>
      <c r="J188" s="13">
        <f t="shared" si="64"/>
        <v>0</v>
      </c>
      <c r="K188" s="13"/>
      <c r="L188" s="13">
        <f>L189+L191</f>
        <v>133906.95819999999</v>
      </c>
      <c r="M188" s="13">
        <f>M189+M191</f>
        <v>127968.84420000001</v>
      </c>
      <c r="N188" s="13">
        <f t="shared" ref="N188:P188" si="77">N189+N191</f>
        <v>1771.6000000000001</v>
      </c>
      <c r="O188" s="13">
        <f t="shared" si="77"/>
        <v>129740.44420000001</v>
      </c>
      <c r="P188" s="13">
        <f t="shared" si="77"/>
        <v>4166.5140000000029</v>
      </c>
      <c r="Q188" s="70">
        <f t="shared" si="61"/>
        <v>0.9688850075006783</v>
      </c>
      <c r="R188" s="3"/>
      <c r="S188" s="1"/>
      <c r="T188" s="1"/>
      <c r="U188" s="1"/>
      <c r="V188" s="1"/>
      <c r="W188" s="1"/>
    </row>
    <row r="189" spans="1:23" x14ac:dyDescent="0.2">
      <c r="A189" s="45" t="s">
        <v>258</v>
      </c>
      <c r="B189" s="12"/>
      <c r="C189" s="12"/>
      <c r="D189" s="12" t="s">
        <v>47</v>
      </c>
      <c r="E189" s="12"/>
      <c r="F189" s="13"/>
      <c r="G189" s="13">
        <v>0</v>
      </c>
      <c r="H189" s="13"/>
      <c r="I189" s="14">
        <f t="shared" si="62"/>
        <v>0</v>
      </c>
      <c r="J189" s="13">
        <f t="shared" si="64"/>
        <v>0</v>
      </c>
      <c r="K189" s="13"/>
      <c r="L189" s="13">
        <f>L190</f>
        <v>426.07950000000005</v>
      </c>
      <c r="M189" s="13">
        <f>M190</f>
        <v>426.07950000000005</v>
      </c>
      <c r="N189" s="13">
        <f t="shared" ref="N189:P189" si="78">N190</f>
        <v>0</v>
      </c>
      <c r="O189" s="13">
        <f t="shared" si="78"/>
        <v>426.07950000000005</v>
      </c>
      <c r="P189" s="13">
        <f t="shared" si="78"/>
        <v>0</v>
      </c>
      <c r="Q189" s="70">
        <f t="shared" si="61"/>
        <v>1</v>
      </c>
      <c r="R189" s="3"/>
      <c r="S189" s="1"/>
      <c r="T189" s="1"/>
      <c r="U189" s="1"/>
      <c r="V189" s="1"/>
      <c r="W189" s="1"/>
    </row>
    <row r="190" spans="1:23" x14ac:dyDescent="0.2">
      <c r="A190" s="47" t="s">
        <v>259</v>
      </c>
      <c r="B190" s="16" t="s">
        <v>49</v>
      </c>
      <c r="C190" s="15" t="s">
        <v>22</v>
      </c>
      <c r="D190" s="15" t="s">
        <v>50</v>
      </c>
      <c r="E190" s="17" t="s">
        <v>20</v>
      </c>
      <c r="F190" s="18">
        <v>1291.1500000000001</v>
      </c>
      <c r="G190" s="18">
        <v>1291.1500000000001</v>
      </c>
      <c r="H190" s="52"/>
      <c r="I190" s="18">
        <f t="shared" si="62"/>
        <v>1291.1500000000001</v>
      </c>
      <c r="J190" s="19">
        <f t="shared" si="64"/>
        <v>0</v>
      </c>
      <c r="K190" s="20">
        <v>0.33</v>
      </c>
      <c r="L190" s="21">
        <f>F190*K190</f>
        <v>426.07950000000005</v>
      </c>
      <c r="M190" s="21">
        <f>G190*K190</f>
        <v>426.07950000000005</v>
      </c>
      <c r="N190" s="21">
        <f>H190*K190</f>
        <v>0</v>
      </c>
      <c r="O190" s="21">
        <f>I190*K190</f>
        <v>426.07950000000005</v>
      </c>
      <c r="P190" s="21">
        <f>J190*K190</f>
        <v>0</v>
      </c>
      <c r="Q190" s="71">
        <f t="shared" si="61"/>
        <v>1</v>
      </c>
      <c r="R190" s="3"/>
      <c r="S190" s="1"/>
      <c r="T190" s="1"/>
      <c r="U190" s="1"/>
      <c r="V190" s="1"/>
      <c r="W190" s="1"/>
    </row>
    <row r="191" spans="1:23" x14ac:dyDescent="0.2">
      <c r="A191" s="45" t="s">
        <v>260</v>
      </c>
      <c r="B191" s="12"/>
      <c r="C191" s="12"/>
      <c r="D191" s="12" t="s">
        <v>52</v>
      </c>
      <c r="E191" s="12"/>
      <c r="F191" s="13"/>
      <c r="G191" s="13">
        <v>0</v>
      </c>
      <c r="H191" s="13"/>
      <c r="I191" s="14">
        <f t="shared" si="62"/>
        <v>0</v>
      </c>
      <c r="J191" s="13">
        <f t="shared" si="64"/>
        <v>0</v>
      </c>
      <c r="K191" s="13"/>
      <c r="L191" s="13">
        <f>SUM(L192:L205)</f>
        <v>133480.8787</v>
      </c>
      <c r="M191" s="13">
        <f>SUM(M192:M205)</f>
        <v>127542.7647</v>
      </c>
      <c r="N191" s="13">
        <f t="shared" ref="N191:P191" si="79">SUM(N192:N205)</f>
        <v>1771.6000000000001</v>
      </c>
      <c r="O191" s="13">
        <f t="shared" si="79"/>
        <v>129314.36470000001</v>
      </c>
      <c r="P191" s="13">
        <f t="shared" si="79"/>
        <v>4166.5140000000029</v>
      </c>
      <c r="Q191" s="70">
        <f t="shared" si="61"/>
        <v>0.96878568645502938</v>
      </c>
      <c r="R191" s="3"/>
      <c r="S191" s="1"/>
      <c r="T191" s="1"/>
      <c r="U191" s="1"/>
      <c r="V191" s="1"/>
      <c r="W191" s="1"/>
    </row>
    <row r="192" spans="1:23" x14ac:dyDescent="0.2">
      <c r="A192" s="47" t="s">
        <v>261</v>
      </c>
      <c r="B192" s="16" t="s">
        <v>54</v>
      </c>
      <c r="C192" s="15" t="s">
        <v>22</v>
      </c>
      <c r="D192" s="15" t="s">
        <v>55</v>
      </c>
      <c r="E192" s="17" t="s">
        <v>20</v>
      </c>
      <c r="F192" s="18">
        <v>1291.1500000000001</v>
      </c>
      <c r="G192" s="18">
        <v>1291.1500000000001</v>
      </c>
      <c r="H192" s="52"/>
      <c r="I192" s="18">
        <f t="shared" si="62"/>
        <v>1291.1500000000001</v>
      </c>
      <c r="J192" s="19">
        <f t="shared" si="64"/>
        <v>0</v>
      </c>
      <c r="K192" s="20">
        <v>1.1499999999999999</v>
      </c>
      <c r="L192" s="21">
        <f t="shared" ref="L192:L205" si="80">F192*K192</f>
        <v>1484.8225</v>
      </c>
      <c r="M192" s="21">
        <f t="shared" ref="M192:M205" si="81">G192*K192</f>
        <v>1484.8225</v>
      </c>
      <c r="N192" s="21">
        <f t="shared" ref="N192:N205" si="82">H192*K192</f>
        <v>0</v>
      </c>
      <c r="O192" s="21">
        <f t="shared" ref="O192:O205" si="83">I192*K192</f>
        <v>1484.8225</v>
      </c>
      <c r="P192" s="21">
        <f t="shared" ref="P192:P205" si="84">J192*K192</f>
        <v>0</v>
      </c>
      <c r="Q192" s="71">
        <f t="shared" si="61"/>
        <v>1</v>
      </c>
      <c r="R192" s="3"/>
      <c r="S192" s="1"/>
      <c r="T192" s="1"/>
      <c r="U192" s="1"/>
      <c r="V192" s="1"/>
      <c r="W192" s="1"/>
    </row>
    <row r="193" spans="1:23" x14ac:dyDescent="0.2">
      <c r="A193" s="47" t="s">
        <v>262</v>
      </c>
      <c r="B193" s="16" t="s">
        <v>57</v>
      </c>
      <c r="C193" s="15" t="s">
        <v>22</v>
      </c>
      <c r="D193" s="15" t="s">
        <v>58</v>
      </c>
      <c r="E193" s="17" t="s">
        <v>59</v>
      </c>
      <c r="F193" s="18">
        <v>129.09</v>
      </c>
      <c r="G193" s="18">
        <v>129.09</v>
      </c>
      <c r="H193" s="52"/>
      <c r="I193" s="18">
        <f t="shared" si="62"/>
        <v>129.09</v>
      </c>
      <c r="J193" s="19">
        <f t="shared" si="64"/>
        <v>0</v>
      </c>
      <c r="K193" s="20">
        <v>2.65</v>
      </c>
      <c r="L193" s="21">
        <f t="shared" si="80"/>
        <v>342.08850000000001</v>
      </c>
      <c r="M193" s="21">
        <f t="shared" si="81"/>
        <v>342.08850000000001</v>
      </c>
      <c r="N193" s="21">
        <f t="shared" si="82"/>
        <v>0</v>
      </c>
      <c r="O193" s="21">
        <f t="shared" si="83"/>
        <v>342.08850000000001</v>
      </c>
      <c r="P193" s="21">
        <f t="shared" si="84"/>
        <v>0</v>
      </c>
      <c r="Q193" s="71">
        <f t="shared" si="61"/>
        <v>1</v>
      </c>
      <c r="R193" s="3"/>
      <c r="S193" s="1"/>
      <c r="T193" s="1"/>
      <c r="U193" s="1"/>
      <c r="V193" s="1"/>
      <c r="W193" s="1"/>
    </row>
    <row r="194" spans="1:23" x14ac:dyDescent="0.2">
      <c r="A194" s="47" t="s">
        <v>263</v>
      </c>
      <c r="B194" s="16" t="s">
        <v>61</v>
      </c>
      <c r="C194" s="15" t="s">
        <v>22</v>
      </c>
      <c r="D194" s="15" t="s">
        <v>62</v>
      </c>
      <c r="E194" s="17" t="s">
        <v>59</v>
      </c>
      <c r="F194" s="18">
        <v>129.09</v>
      </c>
      <c r="G194" s="18">
        <v>129.09</v>
      </c>
      <c r="H194" s="52"/>
      <c r="I194" s="18">
        <f t="shared" si="62"/>
        <v>129.09</v>
      </c>
      <c r="J194" s="19">
        <f t="shared" si="64"/>
        <v>0</v>
      </c>
      <c r="K194" s="20">
        <v>1</v>
      </c>
      <c r="L194" s="21">
        <f t="shared" si="80"/>
        <v>129.09</v>
      </c>
      <c r="M194" s="21">
        <f t="shared" si="81"/>
        <v>129.09</v>
      </c>
      <c r="N194" s="21">
        <f t="shared" si="82"/>
        <v>0</v>
      </c>
      <c r="O194" s="21">
        <f t="shared" si="83"/>
        <v>129.09</v>
      </c>
      <c r="P194" s="21">
        <f t="shared" si="84"/>
        <v>0</v>
      </c>
      <c r="Q194" s="71">
        <f t="shared" si="61"/>
        <v>1</v>
      </c>
      <c r="R194" s="3"/>
      <c r="S194" s="1"/>
      <c r="T194" s="1"/>
      <c r="U194" s="1"/>
      <c r="V194" s="1"/>
      <c r="W194" s="1"/>
    </row>
    <row r="195" spans="1:23" ht="28.5" x14ac:dyDescent="0.2">
      <c r="A195" s="47" t="s">
        <v>264</v>
      </c>
      <c r="B195" s="16" t="s">
        <v>64</v>
      </c>
      <c r="C195" s="15" t="s">
        <v>22</v>
      </c>
      <c r="D195" s="15" t="s">
        <v>65</v>
      </c>
      <c r="E195" s="17" t="s">
        <v>66</v>
      </c>
      <c r="F195" s="18">
        <v>3775.88</v>
      </c>
      <c r="G195" s="18">
        <v>3775.88</v>
      </c>
      <c r="H195" s="52"/>
      <c r="I195" s="18">
        <f t="shared" si="62"/>
        <v>3775.88</v>
      </c>
      <c r="J195" s="19">
        <f t="shared" si="64"/>
        <v>0</v>
      </c>
      <c r="K195" s="20">
        <v>1.31</v>
      </c>
      <c r="L195" s="21">
        <f t="shared" si="80"/>
        <v>4946.4028000000008</v>
      </c>
      <c r="M195" s="21">
        <f t="shared" si="81"/>
        <v>4946.4028000000008</v>
      </c>
      <c r="N195" s="21">
        <f t="shared" si="82"/>
        <v>0</v>
      </c>
      <c r="O195" s="21">
        <f t="shared" si="83"/>
        <v>4946.4028000000008</v>
      </c>
      <c r="P195" s="21">
        <f t="shared" si="84"/>
        <v>0</v>
      </c>
      <c r="Q195" s="71">
        <f t="shared" si="61"/>
        <v>1</v>
      </c>
      <c r="R195" s="3"/>
      <c r="S195" s="1"/>
      <c r="T195" s="1"/>
      <c r="U195" s="1"/>
      <c r="V195" s="1"/>
      <c r="W195" s="1"/>
    </row>
    <row r="196" spans="1:23" ht="28.5" x14ac:dyDescent="0.2">
      <c r="A196" s="47" t="s">
        <v>265</v>
      </c>
      <c r="B196" s="16" t="s">
        <v>68</v>
      </c>
      <c r="C196" s="15" t="s">
        <v>18</v>
      </c>
      <c r="D196" s="15" t="s">
        <v>69</v>
      </c>
      <c r="E196" s="17" t="s">
        <v>20</v>
      </c>
      <c r="F196" s="18">
        <v>1291.1500000000001</v>
      </c>
      <c r="G196" s="18">
        <v>1291.1500000000001</v>
      </c>
      <c r="H196" s="52"/>
      <c r="I196" s="18">
        <f t="shared" si="62"/>
        <v>1291.1500000000001</v>
      </c>
      <c r="J196" s="19">
        <f t="shared" si="64"/>
        <v>0</v>
      </c>
      <c r="K196" s="20">
        <v>2.54</v>
      </c>
      <c r="L196" s="21">
        <f t="shared" si="80"/>
        <v>3279.5210000000002</v>
      </c>
      <c r="M196" s="21">
        <f t="shared" si="81"/>
        <v>3279.5210000000002</v>
      </c>
      <c r="N196" s="21">
        <f t="shared" si="82"/>
        <v>0</v>
      </c>
      <c r="O196" s="21">
        <f t="shared" si="83"/>
        <v>3279.5210000000002</v>
      </c>
      <c r="P196" s="21">
        <f t="shared" si="84"/>
        <v>0</v>
      </c>
      <c r="Q196" s="71">
        <f t="shared" si="61"/>
        <v>1</v>
      </c>
      <c r="R196" s="3"/>
      <c r="S196" s="1"/>
      <c r="T196" s="1"/>
      <c r="U196" s="1"/>
      <c r="V196" s="1"/>
      <c r="W196" s="1"/>
    </row>
    <row r="197" spans="1:23" ht="28.5" x14ac:dyDescent="0.2">
      <c r="A197" s="47" t="s">
        <v>266</v>
      </c>
      <c r="B197" s="16" t="s">
        <v>71</v>
      </c>
      <c r="C197" s="15" t="s">
        <v>22</v>
      </c>
      <c r="D197" s="15" t="s">
        <v>72</v>
      </c>
      <c r="E197" s="17" t="s">
        <v>59</v>
      </c>
      <c r="F197" s="18">
        <v>129.09</v>
      </c>
      <c r="G197" s="18">
        <v>129.09</v>
      </c>
      <c r="H197" s="52"/>
      <c r="I197" s="18">
        <f t="shared" si="62"/>
        <v>129.09</v>
      </c>
      <c r="J197" s="19">
        <f t="shared" si="64"/>
        <v>0</v>
      </c>
      <c r="K197" s="20">
        <v>7.51</v>
      </c>
      <c r="L197" s="21">
        <f t="shared" si="80"/>
        <v>969.46590000000003</v>
      </c>
      <c r="M197" s="21">
        <f t="shared" si="81"/>
        <v>969.46590000000003</v>
      </c>
      <c r="N197" s="21">
        <f t="shared" si="82"/>
        <v>0</v>
      </c>
      <c r="O197" s="21">
        <f t="shared" si="83"/>
        <v>969.46590000000003</v>
      </c>
      <c r="P197" s="21">
        <f t="shared" si="84"/>
        <v>0</v>
      </c>
      <c r="Q197" s="71">
        <f t="shared" si="61"/>
        <v>1</v>
      </c>
      <c r="R197" s="3"/>
      <c r="S197" s="1"/>
      <c r="T197" s="1"/>
      <c r="U197" s="1"/>
      <c r="V197" s="1"/>
      <c r="W197" s="1"/>
    </row>
    <row r="198" spans="1:23" ht="28.5" x14ac:dyDescent="0.2">
      <c r="A198" s="47" t="s">
        <v>267</v>
      </c>
      <c r="B198" s="16" t="s">
        <v>74</v>
      </c>
      <c r="C198" s="15" t="s">
        <v>22</v>
      </c>
      <c r="D198" s="15" t="s">
        <v>75</v>
      </c>
      <c r="E198" s="17" t="s">
        <v>59</v>
      </c>
      <c r="F198" s="18">
        <v>129.09</v>
      </c>
      <c r="G198" s="18">
        <v>129.09</v>
      </c>
      <c r="H198" s="52"/>
      <c r="I198" s="18">
        <f t="shared" si="62"/>
        <v>129.09</v>
      </c>
      <c r="J198" s="19">
        <f t="shared" si="64"/>
        <v>0</v>
      </c>
      <c r="K198" s="20">
        <v>11.6</v>
      </c>
      <c r="L198" s="21">
        <f t="shared" si="80"/>
        <v>1497.444</v>
      </c>
      <c r="M198" s="21">
        <f t="shared" si="81"/>
        <v>1497.444</v>
      </c>
      <c r="N198" s="21">
        <f t="shared" si="82"/>
        <v>0</v>
      </c>
      <c r="O198" s="21">
        <f t="shared" si="83"/>
        <v>1497.444</v>
      </c>
      <c r="P198" s="21">
        <f t="shared" si="84"/>
        <v>0</v>
      </c>
      <c r="Q198" s="71">
        <f t="shared" si="61"/>
        <v>1</v>
      </c>
      <c r="R198" s="3"/>
      <c r="S198" s="1"/>
      <c r="T198" s="1"/>
      <c r="U198" s="1"/>
      <c r="V198" s="1"/>
      <c r="W198" s="1"/>
    </row>
    <row r="199" spans="1:23" x14ac:dyDescent="0.2">
      <c r="A199" s="47" t="s">
        <v>268</v>
      </c>
      <c r="B199" s="16" t="s">
        <v>61</v>
      </c>
      <c r="C199" s="15" t="s">
        <v>22</v>
      </c>
      <c r="D199" s="15" t="s">
        <v>62</v>
      </c>
      <c r="E199" s="17" t="s">
        <v>59</v>
      </c>
      <c r="F199" s="18">
        <v>129.09</v>
      </c>
      <c r="G199" s="18">
        <v>129.09</v>
      </c>
      <c r="H199" s="52"/>
      <c r="I199" s="18">
        <f t="shared" si="62"/>
        <v>129.09</v>
      </c>
      <c r="J199" s="19">
        <f t="shared" si="64"/>
        <v>0</v>
      </c>
      <c r="K199" s="20">
        <v>1</v>
      </c>
      <c r="L199" s="21">
        <f t="shared" si="80"/>
        <v>129.09</v>
      </c>
      <c r="M199" s="21">
        <f t="shared" si="81"/>
        <v>129.09</v>
      </c>
      <c r="N199" s="21">
        <f t="shared" si="82"/>
        <v>0</v>
      </c>
      <c r="O199" s="21">
        <f t="shared" si="83"/>
        <v>129.09</v>
      </c>
      <c r="P199" s="21">
        <f t="shared" si="84"/>
        <v>0</v>
      </c>
      <c r="Q199" s="71">
        <f t="shared" si="61"/>
        <v>1</v>
      </c>
      <c r="R199" s="3"/>
      <c r="S199" s="1"/>
      <c r="T199" s="1"/>
      <c r="U199" s="1"/>
      <c r="V199" s="1"/>
      <c r="W199" s="1"/>
    </row>
    <row r="200" spans="1:23" ht="28.5" x14ac:dyDescent="0.2">
      <c r="A200" s="47" t="s">
        <v>269</v>
      </c>
      <c r="B200" s="16" t="s">
        <v>64</v>
      </c>
      <c r="C200" s="15" t="s">
        <v>22</v>
      </c>
      <c r="D200" s="15" t="s">
        <v>65</v>
      </c>
      <c r="E200" s="17" t="s">
        <v>66</v>
      </c>
      <c r="F200" s="18">
        <v>3775.88</v>
      </c>
      <c r="G200" s="18">
        <v>3775.88</v>
      </c>
      <c r="H200" s="52"/>
      <c r="I200" s="18">
        <f t="shared" si="62"/>
        <v>3775.88</v>
      </c>
      <c r="J200" s="19">
        <f t="shared" si="64"/>
        <v>0</v>
      </c>
      <c r="K200" s="20">
        <v>1.31</v>
      </c>
      <c r="L200" s="21">
        <f t="shared" si="80"/>
        <v>4946.4028000000008</v>
      </c>
      <c r="M200" s="21">
        <f t="shared" si="81"/>
        <v>4946.4028000000008</v>
      </c>
      <c r="N200" s="21">
        <f t="shared" si="82"/>
        <v>0</v>
      </c>
      <c r="O200" s="21">
        <f t="shared" si="83"/>
        <v>4946.4028000000008</v>
      </c>
      <c r="P200" s="21">
        <f t="shared" si="84"/>
        <v>0</v>
      </c>
      <c r="Q200" s="71">
        <f t="shared" ref="Q200:Q224" si="85">O200/L200</f>
        <v>1</v>
      </c>
      <c r="R200" s="3"/>
      <c r="S200" s="1"/>
      <c r="T200" s="1"/>
      <c r="U200" s="1"/>
      <c r="V200" s="1"/>
      <c r="W200" s="1"/>
    </row>
    <row r="201" spans="1:23" x14ac:dyDescent="0.2">
      <c r="A201" s="47" t="s">
        <v>270</v>
      </c>
      <c r="B201" s="16" t="s">
        <v>79</v>
      </c>
      <c r="C201" s="15" t="s">
        <v>22</v>
      </c>
      <c r="D201" s="15" t="s">
        <v>80</v>
      </c>
      <c r="E201" s="17" t="s">
        <v>59</v>
      </c>
      <c r="F201" s="18">
        <v>129.09</v>
      </c>
      <c r="G201" s="18">
        <v>129.09</v>
      </c>
      <c r="H201" s="52"/>
      <c r="I201" s="18">
        <f t="shared" ref="I201:I224" si="86">G201+H201</f>
        <v>129.09</v>
      </c>
      <c r="J201" s="19">
        <f t="shared" si="64"/>
        <v>0</v>
      </c>
      <c r="K201" s="20">
        <v>5.48</v>
      </c>
      <c r="L201" s="21">
        <f t="shared" si="80"/>
        <v>707.41320000000007</v>
      </c>
      <c r="M201" s="21">
        <f t="shared" si="81"/>
        <v>707.41320000000007</v>
      </c>
      <c r="N201" s="21">
        <f t="shared" si="82"/>
        <v>0</v>
      </c>
      <c r="O201" s="21">
        <f t="shared" si="83"/>
        <v>707.41320000000007</v>
      </c>
      <c r="P201" s="21">
        <f t="shared" si="84"/>
        <v>0</v>
      </c>
      <c r="Q201" s="71">
        <f t="shared" si="85"/>
        <v>1</v>
      </c>
      <c r="R201" s="3"/>
      <c r="S201" s="1"/>
      <c r="T201" s="1"/>
      <c r="U201" s="1"/>
      <c r="V201" s="1"/>
      <c r="W201" s="1"/>
    </row>
    <row r="202" spans="1:23" ht="28.5" x14ac:dyDescent="0.2">
      <c r="A202" s="47" t="s">
        <v>271</v>
      </c>
      <c r="B202" s="16" t="s">
        <v>82</v>
      </c>
      <c r="C202" s="15" t="s">
        <v>22</v>
      </c>
      <c r="D202" s="15" t="s">
        <v>83</v>
      </c>
      <c r="E202" s="17" t="s">
        <v>20</v>
      </c>
      <c r="F202" s="18">
        <v>1291.1500000000001</v>
      </c>
      <c r="G202" s="18">
        <v>1236.7</v>
      </c>
      <c r="H202" s="52"/>
      <c r="I202" s="18">
        <f t="shared" si="86"/>
        <v>1236.7</v>
      </c>
      <c r="J202" s="19">
        <f t="shared" ref="J202:J224" si="87">F202-I202</f>
        <v>54.450000000000045</v>
      </c>
      <c r="K202" s="20">
        <v>76.52</v>
      </c>
      <c r="L202" s="21">
        <f t="shared" si="80"/>
        <v>98798.797999999995</v>
      </c>
      <c r="M202" s="21">
        <f t="shared" si="81"/>
        <v>94632.284</v>
      </c>
      <c r="N202" s="21">
        <f t="shared" si="82"/>
        <v>0</v>
      </c>
      <c r="O202" s="21">
        <f t="shared" si="83"/>
        <v>94632.284</v>
      </c>
      <c r="P202" s="21">
        <f t="shared" si="84"/>
        <v>4166.5140000000029</v>
      </c>
      <c r="Q202" s="71">
        <f t="shared" si="85"/>
        <v>0.95782829260736557</v>
      </c>
      <c r="R202" s="3"/>
      <c r="S202" s="1"/>
      <c r="T202" s="1"/>
      <c r="U202" s="1"/>
      <c r="V202" s="1"/>
      <c r="W202" s="1"/>
    </row>
    <row r="203" spans="1:23" ht="28.5" x14ac:dyDescent="0.2">
      <c r="A203" s="47" t="s">
        <v>272</v>
      </c>
      <c r="B203" s="16" t="s">
        <v>85</v>
      </c>
      <c r="C203" s="15" t="s">
        <v>22</v>
      </c>
      <c r="D203" s="15" t="s">
        <v>86</v>
      </c>
      <c r="E203" s="17" t="s">
        <v>87</v>
      </c>
      <c r="F203" s="18">
        <v>430</v>
      </c>
      <c r="G203" s="18">
        <v>430</v>
      </c>
      <c r="H203" s="52"/>
      <c r="I203" s="18">
        <f t="shared" si="86"/>
        <v>430</v>
      </c>
      <c r="J203" s="19">
        <f t="shared" si="87"/>
        <v>0</v>
      </c>
      <c r="K203" s="20">
        <v>31.55</v>
      </c>
      <c r="L203" s="21">
        <f t="shared" si="80"/>
        <v>13566.5</v>
      </c>
      <c r="M203" s="21">
        <f t="shared" si="81"/>
        <v>13566.5</v>
      </c>
      <c r="N203" s="21">
        <f t="shared" si="82"/>
        <v>0</v>
      </c>
      <c r="O203" s="21">
        <f t="shared" si="83"/>
        <v>13566.5</v>
      </c>
      <c r="P203" s="21">
        <f t="shared" si="84"/>
        <v>0</v>
      </c>
      <c r="Q203" s="71">
        <f t="shared" si="85"/>
        <v>1</v>
      </c>
      <c r="R203" s="3"/>
      <c r="S203" s="1"/>
      <c r="T203" s="1"/>
      <c r="U203" s="1"/>
      <c r="V203" s="1"/>
      <c r="W203" s="1"/>
    </row>
    <row r="204" spans="1:23" x14ac:dyDescent="0.2">
      <c r="A204" s="47" t="s">
        <v>273</v>
      </c>
      <c r="B204" s="16" t="s">
        <v>89</v>
      </c>
      <c r="C204" s="15" t="s">
        <v>22</v>
      </c>
      <c r="D204" s="15" t="s">
        <v>90</v>
      </c>
      <c r="E204" s="17" t="s">
        <v>87</v>
      </c>
      <c r="F204" s="18">
        <v>24</v>
      </c>
      <c r="G204" s="18">
        <v>24</v>
      </c>
      <c r="H204" s="52"/>
      <c r="I204" s="18">
        <f t="shared" si="86"/>
        <v>24</v>
      </c>
      <c r="J204" s="19">
        <f t="shared" si="87"/>
        <v>0</v>
      </c>
      <c r="K204" s="20">
        <v>38.01</v>
      </c>
      <c r="L204" s="21">
        <f t="shared" si="80"/>
        <v>912.24</v>
      </c>
      <c r="M204" s="21">
        <f t="shared" si="81"/>
        <v>912.24</v>
      </c>
      <c r="N204" s="21">
        <f t="shared" si="82"/>
        <v>0</v>
      </c>
      <c r="O204" s="21">
        <f t="shared" si="83"/>
        <v>912.24</v>
      </c>
      <c r="P204" s="21">
        <f t="shared" si="84"/>
        <v>0</v>
      </c>
      <c r="Q204" s="71">
        <f t="shared" si="85"/>
        <v>1</v>
      </c>
      <c r="R204" s="3"/>
      <c r="S204" s="1"/>
      <c r="T204" s="1"/>
      <c r="U204" s="1"/>
      <c r="V204" s="1"/>
      <c r="W204" s="1"/>
    </row>
    <row r="205" spans="1:23" x14ac:dyDescent="0.2">
      <c r="A205" s="47" t="s">
        <v>274</v>
      </c>
      <c r="B205" s="16" t="s">
        <v>92</v>
      </c>
      <c r="C205" s="15" t="s">
        <v>22</v>
      </c>
      <c r="D205" s="15" t="s">
        <v>93</v>
      </c>
      <c r="E205" s="17" t="s">
        <v>87</v>
      </c>
      <c r="F205" s="18">
        <v>430</v>
      </c>
      <c r="G205" s="18"/>
      <c r="H205" s="64">
        <v>430</v>
      </c>
      <c r="I205" s="18">
        <f t="shared" si="86"/>
        <v>430</v>
      </c>
      <c r="J205" s="19">
        <f t="shared" si="87"/>
        <v>0</v>
      </c>
      <c r="K205" s="20">
        <v>4.12</v>
      </c>
      <c r="L205" s="21">
        <f t="shared" si="80"/>
        <v>1771.6000000000001</v>
      </c>
      <c r="M205" s="21">
        <f t="shared" si="81"/>
        <v>0</v>
      </c>
      <c r="N205" s="21">
        <f t="shared" si="82"/>
        <v>1771.6000000000001</v>
      </c>
      <c r="O205" s="21">
        <f t="shared" si="83"/>
        <v>1771.6000000000001</v>
      </c>
      <c r="P205" s="21">
        <f t="shared" si="84"/>
        <v>0</v>
      </c>
      <c r="Q205" s="71">
        <f t="shared" si="85"/>
        <v>1</v>
      </c>
      <c r="R205" s="3"/>
      <c r="S205" s="1"/>
      <c r="T205" s="1"/>
      <c r="U205" s="1"/>
      <c r="V205" s="1"/>
      <c r="W205" s="1"/>
    </row>
    <row r="206" spans="1:23" x14ac:dyDescent="0.2">
      <c r="A206" s="45" t="s">
        <v>275</v>
      </c>
      <c r="B206" s="12"/>
      <c r="C206" s="12"/>
      <c r="D206" s="12" t="s">
        <v>276</v>
      </c>
      <c r="E206" s="12"/>
      <c r="F206" s="13"/>
      <c r="G206" s="13">
        <v>0</v>
      </c>
      <c r="H206" s="13"/>
      <c r="I206" s="14">
        <f t="shared" si="86"/>
        <v>0</v>
      </c>
      <c r="J206" s="13">
        <f t="shared" si="87"/>
        <v>0</v>
      </c>
      <c r="K206" s="13"/>
      <c r="L206" s="13">
        <f>L207+L211+L217+L220</f>
        <v>76287.161199999988</v>
      </c>
      <c r="M206" s="13">
        <f>M207+M211+M217+M220</f>
        <v>47557.975999999995</v>
      </c>
      <c r="N206" s="13">
        <f t="shared" ref="N206:P206" si="88">N207+N211+N217+N220</f>
        <v>4459.0752000000002</v>
      </c>
      <c r="O206" s="13">
        <f t="shared" si="88"/>
        <v>52017.051199999994</v>
      </c>
      <c r="P206" s="13">
        <f t="shared" si="88"/>
        <v>24270.11</v>
      </c>
      <c r="Q206" s="70">
        <f t="shared" si="85"/>
        <v>0.68185852483917053</v>
      </c>
      <c r="R206" s="3"/>
      <c r="S206" s="1"/>
      <c r="T206" s="1"/>
      <c r="U206" s="1"/>
      <c r="V206" s="1"/>
      <c r="W206" s="1"/>
    </row>
    <row r="207" spans="1:23" x14ac:dyDescent="0.2">
      <c r="A207" s="45" t="s">
        <v>277</v>
      </c>
      <c r="B207" s="12"/>
      <c r="C207" s="12"/>
      <c r="D207" s="12" t="s">
        <v>47</v>
      </c>
      <c r="E207" s="12"/>
      <c r="F207" s="13"/>
      <c r="G207" s="13">
        <v>0</v>
      </c>
      <c r="H207" s="13"/>
      <c r="I207" s="14">
        <f t="shared" si="86"/>
        <v>0</v>
      </c>
      <c r="J207" s="13">
        <f t="shared" si="87"/>
        <v>0</v>
      </c>
      <c r="K207" s="13"/>
      <c r="L207" s="13">
        <f>SUM(L208:L210)</f>
        <v>12918.235999999999</v>
      </c>
      <c r="M207" s="13">
        <f>SUM(M208:M210)</f>
        <v>5930.3759999999993</v>
      </c>
      <c r="N207" s="13">
        <f t="shared" ref="N207:P207" si="89">SUM(N208:N210)</f>
        <v>0</v>
      </c>
      <c r="O207" s="13">
        <f t="shared" si="89"/>
        <v>5930.3759999999993</v>
      </c>
      <c r="P207" s="13">
        <f t="shared" si="89"/>
        <v>6987.86</v>
      </c>
      <c r="Q207" s="70">
        <f t="shared" si="85"/>
        <v>0.45907010833367651</v>
      </c>
      <c r="R207" s="3"/>
      <c r="S207" s="1"/>
      <c r="T207" s="1"/>
      <c r="U207" s="1"/>
      <c r="V207" s="1"/>
      <c r="W207" s="1"/>
    </row>
    <row r="208" spans="1:23" x14ac:dyDescent="0.2">
      <c r="A208" s="47" t="s">
        <v>278</v>
      </c>
      <c r="B208" s="16" t="s">
        <v>279</v>
      </c>
      <c r="C208" s="15" t="s">
        <v>22</v>
      </c>
      <c r="D208" s="15" t="s">
        <v>280</v>
      </c>
      <c r="E208" s="17" t="s">
        <v>20</v>
      </c>
      <c r="F208" s="18">
        <v>58</v>
      </c>
      <c r="G208" s="18">
        <v>0</v>
      </c>
      <c r="H208" s="52"/>
      <c r="I208" s="18">
        <f t="shared" si="86"/>
        <v>0</v>
      </c>
      <c r="J208" s="19">
        <f t="shared" si="87"/>
        <v>58</v>
      </c>
      <c r="K208" s="20">
        <v>46.53</v>
      </c>
      <c r="L208" s="21">
        <f t="shared" ref="L208:L210" si="90">F208*K208</f>
        <v>2698.7400000000002</v>
      </c>
      <c r="M208" s="21">
        <f t="shared" ref="M208:M210" si="91">G208*K208</f>
        <v>0</v>
      </c>
      <c r="N208" s="21">
        <f t="shared" ref="N208:N210" si="92">H208*K208</f>
        <v>0</v>
      </c>
      <c r="O208" s="21">
        <f t="shared" ref="O208:O210" si="93">I208*K208</f>
        <v>0</v>
      </c>
      <c r="P208" s="21">
        <f t="shared" ref="P208:P210" si="94">J208*K208</f>
        <v>2698.7400000000002</v>
      </c>
      <c r="Q208" s="71">
        <f t="shared" si="85"/>
        <v>0</v>
      </c>
      <c r="R208" s="3"/>
      <c r="S208" s="1"/>
      <c r="T208" s="1"/>
      <c r="U208" s="1"/>
      <c r="V208" s="1"/>
      <c r="W208" s="1"/>
    </row>
    <row r="209" spans="1:23" x14ac:dyDescent="0.2">
      <c r="A209" s="47" t="s">
        <v>281</v>
      </c>
      <c r="B209" s="16" t="s">
        <v>282</v>
      </c>
      <c r="C209" s="15" t="s">
        <v>22</v>
      </c>
      <c r="D209" s="15" t="s">
        <v>283</v>
      </c>
      <c r="E209" s="17" t="s">
        <v>59</v>
      </c>
      <c r="F209" s="18">
        <v>210</v>
      </c>
      <c r="G209" s="18">
        <v>120</v>
      </c>
      <c r="H209" s="52"/>
      <c r="I209" s="18">
        <f t="shared" si="86"/>
        <v>120</v>
      </c>
      <c r="J209" s="19">
        <f t="shared" si="87"/>
        <v>90</v>
      </c>
      <c r="K209" s="20">
        <v>42.62</v>
      </c>
      <c r="L209" s="21">
        <f t="shared" si="90"/>
        <v>8950.1999999999989</v>
      </c>
      <c r="M209" s="21">
        <f t="shared" si="91"/>
        <v>5114.3999999999996</v>
      </c>
      <c r="N209" s="21">
        <f t="shared" si="92"/>
        <v>0</v>
      </c>
      <c r="O209" s="21">
        <f t="shared" si="93"/>
        <v>5114.3999999999996</v>
      </c>
      <c r="P209" s="21">
        <f t="shared" si="94"/>
        <v>3835.7999999999997</v>
      </c>
      <c r="Q209" s="71">
        <f t="shared" si="85"/>
        <v>0.57142857142857151</v>
      </c>
      <c r="R209" s="3"/>
      <c r="S209" s="1"/>
      <c r="T209" s="1"/>
      <c r="U209" s="1"/>
      <c r="V209" s="1"/>
      <c r="W209" s="1"/>
    </row>
    <row r="210" spans="1:23" x14ac:dyDescent="0.2">
      <c r="A210" s="47" t="s">
        <v>284</v>
      </c>
      <c r="B210" s="16" t="s">
        <v>285</v>
      </c>
      <c r="C210" s="15" t="s">
        <v>22</v>
      </c>
      <c r="D210" s="15" t="s">
        <v>286</v>
      </c>
      <c r="E210" s="17" t="s">
        <v>59</v>
      </c>
      <c r="F210" s="18">
        <v>11.2</v>
      </c>
      <c r="G210" s="18">
        <v>7.2</v>
      </c>
      <c r="H210" s="52"/>
      <c r="I210" s="18">
        <f t="shared" si="86"/>
        <v>7.2</v>
      </c>
      <c r="J210" s="19">
        <f t="shared" si="87"/>
        <v>3.9999999999999991</v>
      </c>
      <c r="K210" s="20">
        <v>113.33</v>
      </c>
      <c r="L210" s="21">
        <f t="shared" si="90"/>
        <v>1269.2959999999998</v>
      </c>
      <c r="M210" s="21">
        <f t="shared" si="91"/>
        <v>815.976</v>
      </c>
      <c r="N210" s="21">
        <f t="shared" si="92"/>
        <v>0</v>
      </c>
      <c r="O210" s="21">
        <f t="shared" si="93"/>
        <v>815.976</v>
      </c>
      <c r="P210" s="21">
        <f t="shared" si="94"/>
        <v>453.31999999999988</v>
      </c>
      <c r="Q210" s="71">
        <f t="shared" si="85"/>
        <v>0.6428571428571429</v>
      </c>
      <c r="R210" s="3"/>
      <c r="S210" s="1"/>
      <c r="T210" s="1"/>
      <c r="U210" s="1"/>
      <c r="V210" s="1"/>
      <c r="W210" s="1"/>
    </row>
    <row r="211" spans="1:23" x14ac:dyDescent="0.2">
      <c r="A211" s="45" t="s">
        <v>287</v>
      </c>
      <c r="B211" s="12"/>
      <c r="C211" s="12"/>
      <c r="D211" s="12" t="s">
        <v>288</v>
      </c>
      <c r="E211" s="12"/>
      <c r="F211" s="13"/>
      <c r="G211" s="13">
        <v>0</v>
      </c>
      <c r="H211" s="13"/>
      <c r="I211" s="14">
        <f t="shared" si="86"/>
        <v>0</v>
      </c>
      <c r="J211" s="13">
        <f t="shared" si="87"/>
        <v>0</v>
      </c>
      <c r="K211" s="13"/>
      <c r="L211" s="13">
        <f>SUM(L212:L216)</f>
        <v>43920.119999999995</v>
      </c>
      <c r="M211" s="13">
        <f>SUM(M212:M216)</f>
        <v>34226.479999999996</v>
      </c>
      <c r="N211" s="13">
        <f t="shared" ref="N211:P211" si="95">SUM(N212:N216)</f>
        <v>0</v>
      </c>
      <c r="O211" s="13">
        <f t="shared" si="95"/>
        <v>34226.479999999996</v>
      </c>
      <c r="P211" s="13">
        <f t="shared" si="95"/>
        <v>9693.64</v>
      </c>
      <c r="Q211" s="70">
        <f t="shared" si="85"/>
        <v>0.77928930977419919</v>
      </c>
      <c r="R211" s="3"/>
      <c r="S211" s="1"/>
      <c r="T211" s="1"/>
      <c r="U211" s="1"/>
      <c r="V211" s="1"/>
      <c r="W211" s="1"/>
    </row>
    <row r="212" spans="1:23" x14ac:dyDescent="0.2">
      <c r="A212" s="47" t="s">
        <v>289</v>
      </c>
      <c r="B212" s="16" t="s">
        <v>290</v>
      </c>
      <c r="C212" s="15" t="s">
        <v>22</v>
      </c>
      <c r="D212" s="15" t="s">
        <v>291</v>
      </c>
      <c r="E212" s="17" t="s">
        <v>87</v>
      </c>
      <c r="F212" s="18">
        <v>32</v>
      </c>
      <c r="G212" s="18">
        <v>32</v>
      </c>
      <c r="H212" s="52"/>
      <c r="I212" s="18">
        <f t="shared" si="86"/>
        <v>32</v>
      </c>
      <c r="J212" s="19">
        <f t="shared" si="87"/>
        <v>0</v>
      </c>
      <c r="K212" s="20">
        <v>79.28</v>
      </c>
      <c r="L212" s="21">
        <f t="shared" ref="L212:L216" si="96">F212*K212</f>
        <v>2536.96</v>
      </c>
      <c r="M212" s="21">
        <f t="shared" ref="M212:M216" si="97">G212*K212</f>
        <v>2536.96</v>
      </c>
      <c r="N212" s="21">
        <f t="shared" ref="N212:N216" si="98">H212*K212</f>
        <v>0</v>
      </c>
      <c r="O212" s="21">
        <f t="shared" ref="O212:O216" si="99">I212*K212</f>
        <v>2536.96</v>
      </c>
      <c r="P212" s="21">
        <f t="shared" ref="P212:P216" si="100">J212*K212</f>
        <v>0</v>
      </c>
      <c r="Q212" s="71">
        <f t="shared" si="85"/>
        <v>1</v>
      </c>
      <c r="R212" s="3"/>
      <c r="S212" s="1"/>
      <c r="T212" s="1"/>
      <c r="U212" s="1"/>
      <c r="V212" s="1"/>
      <c r="W212" s="1"/>
    </row>
    <row r="213" spans="1:23" x14ac:dyDescent="0.2">
      <c r="A213" s="47" t="s">
        <v>292</v>
      </c>
      <c r="B213" s="16" t="s">
        <v>293</v>
      </c>
      <c r="C213" s="15" t="s">
        <v>22</v>
      </c>
      <c r="D213" s="15" t="s">
        <v>294</v>
      </c>
      <c r="E213" s="17" t="s">
        <v>87</v>
      </c>
      <c r="F213" s="18">
        <v>40</v>
      </c>
      <c r="G213" s="18">
        <v>40</v>
      </c>
      <c r="H213" s="52"/>
      <c r="I213" s="18">
        <f t="shared" si="86"/>
        <v>40</v>
      </c>
      <c r="J213" s="19">
        <f t="shared" si="87"/>
        <v>0</v>
      </c>
      <c r="K213" s="28">
        <v>138.53</v>
      </c>
      <c r="L213" s="21">
        <f t="shared" si="96"/>
        <v>5541.2</v>
      </c>
      <c r="M213" s="21">
        <f t="shared" si="97"/>
        <v>5541.2</v>
      </c>
      <c r="N213" s="21">
        <f t="shared" si="98"/>
        <v>0</v>
      </c>
      <c r="O213" s="21">
        <f t="shared" si="99"/>
        <v>5541.2</v>
      </c>
      <c r="P213" s="21">
        <f t="shared" si="100"/>
        <v>0</v>
      </c>
      <c r="Q213" s="71">
        <f t="shared" si="85"/>
        <v>1</v>
      </c>
      <c r="R213" s="3"/>
      <c r="S213" s="1"/>
      <c r="T213" s="1"/>
      <c r="U213" s="1"/>
      <c r="V213" s="1"/>
      <c r="W213" s="1"/>
    </row>
    <row r="214" spans="1:23" x14ac:dyDescent="0.2">
      <c r="A214" s="47" t="s">
        <v>295</v>
      </c>
      <c r="B214" s="16">
        <v>2676</v>
      </c>
      <c r="C214" s="15" t="s">
        <v>22</v>
      </c>
      <c r="D214" s="15" t="s">
        <v>296</v>
      </c>
      <c r="E214" s="17" t="s">
        <v>87</v>
      </c>
      <c r="F214" s="18">
        <v>80</v>
      </c>
      <c r="G214" s="18">
        <v>80</v>
      </c>
      <c r="H214" s="52"/>
      <c r="I214" s="18">
        <f t="shared" si="86"/>
        <v>80</v>
      </c>
      <c r="J214" s="19">
        <f t="shared" si="87"/>
        <v>0</v>
      </c>
      <c r="K214" s="28">
        <v>184.96</v>
      </c>
      <c r="L214" s="21">
        <f t="shared" si="96"/>
        <v>14796.800000000001</v>
      </c>
      <c r="M214" s="21">
        <f t="shared" si="97"/>
        <v>14796.800000000001</v>
      </c>
      <c r="N214" s="21">
        <f t="shared" si="98"/>
        <v>0</v>
      </c>
      <c r="O214" s="21">
        <f t="shared" si="99"/>
        <v>14796.800000000001</v>
      </c>
      <c r="P214" s="21">
        <f t="shared" si="100"/>
        <v>0</v>
      </c>
      <c r="Q214" s="71">
        <f t="shared" si="85"/>
        <v>1</v>
      </c>
      <c r="R214" s="3"/>
      <c r="S214" s="1"/>
      <c r="T214" s="1"/>
      <c r="U214" s="1"/>
      <c r="V214" s="1"/>
      <c r="W214" s="1"/>
    </row>
    <row r="215" spans="1:23" x14ac:dyDescent="0.2">
      <c r="A215" s="47" t="s">
        <v>297</v>
      </c>
      <c r="B215" s="16" t="s">
        <v>298</v>
      </c>
      <c r="C215" s="15" t="s">
        <v>22</v>
      </c>
      <c r="D215" s="15" t="s">
        <v>299</v>
      </c>
      <c r="E215" s="17" t="s">
        <v>87</v>
      </c>
      <c r="F215" s="18">
        <v>20</v>
      </c>
      <c r="G215" s="18">
        <v>2</v>
      </c>
      <c r="H215" s="52"/>
      <c r="I215" s="18">
        <f t="shared" si="86"/>
        <v>2</v>
      </c>
      <c r="J215" s="19">
        <f t="shared" si="87"/>
        <v>18</v>
      </c>
      <c r="K215" s="28">
        <v>340.95</v>
      </c>
      <c r="L215" s="21">
        <f t="shared" si="96"/>
        <v>6819</v>
      </c>
      <c r="M215" s="21">
        <f t="shared" si="97"/>
        <v>681.9</v>
      </c>
      <c r="N215" s="21">
        <f t="shared" si="98"/>
        <v>0</v>
      </c>
      <c r="O215" s="21">
        <f t="shared" si="99"/>
        <v>681.9</v>
      </c>
      <c r="P215" s="21">
        <f t="shared" si="100"/>
        <v>6137.0999999999995</v>
      </c>
      <c r="Q215" s="71">
        <f t="shared" si="85"/>
        <v>9.9999999999999992E-2</v>
      </c>
      <c r="R215" s="3"/>
      <c r="S215" s="1"/>
      <c r="T215" s="1"/>
      <c r="U215" s="1"/>
      <c r="V215" s="1"/>
      <c r="W215" s="1"/>
    </row>
    <row r="216" spans="1:23" ht="13.5" customHeight="1" x14ac:dyDescent="0.2">
      <c r="A216" s="47" t="s">
        <v>300</v>
      </c>
      <c r="B216" s="16" t="s">
        <v>301</v>
      </c>
      <c r="C216" s="15" t="s">
        <v>22</v>
      </c>
      <c r="D216" s="15" t="s">
        <v>302</v>
      </c>
      <c r="E216" s="17" t="s">
        <v>193</v>
      </c>
      <c r="F216" s="18">
        <v>8</v>
      </c>
      <c r="G216" s="18">
        <v>6</v>
      </c>
      <c r="H216" s="52"/>
      <c r="I216" s="18">
        <f t="shared" si="86"/>
        <v>6</v>
      </c>
      <c r="J216" s="19">
        <f t="shared" si="87"/>
        <v>2</v>
      </c>
      <c r="K216" s="28">
        <v>1778.27</v>
      </c>
      <c r="L216" s="21">
        <f t="shared" si="96"/>
        <v>14226.16</v>
      </c>
      <c r="M216" s="21">
        <f t="shared" si="97"/>
        <v>10669.619999999999</v>
      </c>
      <c r="N216" s="21">
        <f t="shared" si="98"/>
        <v>0</v>
      </c>
      <c r="O216" s="21">
        <f t="shared" si="99"/>
        <v>10669.619999999999</v>
      </c>
      <c r="P216" s="21">
        <f t="shared" si="100"/>
        <v>3556.54</v>
      </c>
      <c r="Q216" s="71">
        <f t="shared" si="85"/>
        <v>0.74999999999999989</v>
      </c>
      <c r="R216" s="3"/>
      <c r="S216" s="1"/>
      <c r="T216" s="1"/>
      <c r="U216" s="1"/>
      <c r="V216" s="1"/>
      <c r="W216" s="1"/>
    </row>
    <row r="217" spans="1:23" x14ac:dyDescent="0.2">
      <c r="A217" s="45" t="s">
        <v>303</v>
      </c>
      <c r="B217" s="12"/>
      <c r="C217" s="12"/>
      <c r="D217" s="12" t="s">
        <v>304</v>
      </c>
      <c r="E217" s="12"/>
      <c r="F217" s="13"/>
      <c r="G217" s="13">
        <v>0</v>
      </c>
      <c r="H217" s="13"/>
      <c r="I217" s="14">
        <f t="shared" si="86"/>
        <v>0</v>
      </c>
      <c r="J217" s="13">
        <f t="shared" si="87"/>
        <v>0</v>
      </c>
      <c r="K217" s="13"/>
      <c r="L217" s="13">
        <f>L218+L219</f>
        <v>15560.7552</v>
      </c>
      <c r="M217" s="13">
        <f>M218+M219</f>
        <v>7401.12</v>
      </c>
      <c r="N217" s="13">
        <f t="shared" ref="N217:P217" si="101">N218+N219</f>
        <v>4459.0752000000002</v>
      </c>
      <c r="O217" s="13">
        <f t="shared" si="101"/>
        <v>11860.1952</v>
      </c>
      <c r="P217" s="13">
        <f t="shared" si="101"/>
        <v>3700.56</v>
      </c>
      <c r="Q217" s="70">
        <f t="shared" si="85"/>
        <v>0.76218634941316987</v>
      </c>
      <c r="R217" s="3"/>
      <c r="S217" s="1"/>
      <c r="T217" s="1"/>
      <c r="U217" s="1"/>
      <c r="V217" s="1"/>
      <c r="W217" s="1"/>
    </row>
    <row r="218" spans="1:23" ht="28.5" x14ac:dyDescent="0.2">
      <c r="A218" s="47" t="s">
        <v>305</v>
      </c>
      <c r="B218" s="16" t="s">
        <v>306</v>
      </c>
      <c r="C218" s="15" t="s">
        <v>22</v>
      </c>
      <c r="D218" s="15" t="s">
        <v>307</v>
      </c>
      <c r="E218" s="17" t="s">
        <v>193</v>
      </c>
      <c r="F218" s="18">
        <v>4</v>
      </c>
      <c r="G218" s="18">
        <v>2</v>
      </c>
      <c r="H218" s="64">
        <v>1</v>
      </c>
      <c r="I218" s="18">
        <f t="shared" si="86"/>
        <v>3</v>
      </c>
      <c r="J218" s="19">
        <f>F218-I218</f>
        <v>1</v>
      </c>
      <c r="K218" s="28">
        <v>3700.56</v>
      </c>
      <c r="L218" s="21">
        <f>F218*K218</f>
        <v>14802.24</v>
      </c>
      <c r="M218" s="21">
        <f>G218*K218</f>
        <v>7401.12</v>
      </c>
      <c r="N218" s="21">
        <f>H218*K218</f>
        <v>3700.56</v>
      </c>
      <c r="O218" s="21">
        <f>I218*K218</f>
        <v>11101.68</v>
      </c>
      <c r="P218" s="21">
        <f>J218*K218</f>
        <v>3700.56</v>
      </c>
      <c r="Q218" s="71">
        <f t="shared" si="85"/>
        <v>0.75</v>
      </c>
      <c r="R218" s="3"/>
      <c r="S218" s="1"/>
      <c r="T218" s="1"/>
      <c r="U218" s="1"/>
      <c r="V218" s="1"/>
      <c r="W218" s="1"/>
    </row>
    <row r="219" spans="1:23" x14ac:dyDescent="0.2">
      <c r="A219" s="47" t="s">
        <v>308</v>
      </c>
      <c r="B219" s="16" t="s">
        <v>309</v>
      </c>
      <c r="C219" s="15" t="s">
        <v>22</v>
      </c>
      <c r="D219" s="15" t="s">
        <v>310</v>
      </c>
      <c r="E219" s="17" t="s">
        <v>59</v>
      </c>
      <c r="F219" s="18">
        <v>1.28</v>
      </c>
      <c r="G219" s="18">
        <v>0</v>
      </c>
      <c r="H219" s="64">
        <v>1.28</v>
      </c>
      <c r="I219" s="18">
        <f t="shared" si="86"/>
        <v>1.28</v>
      </c>
      <c r="J219" s="19">
        <f t="shared" si="87"/>
        <v>0</v>
      </c>
      <c r="K219" s="28">
        <v>592.59</v>
      </c>
      <c r="L219" s="21">
        <f>F219*K219</f>
        <v>758.51520000000005</v>
      </c>
      <c r="M219" s="21">
        <f>G219*K219</f>
        <v>0</v>
      </c>
      <c r="N219" s="21">
        <f>H219*K219</f>
        <v>758.51520000000005</v>
      </c>
      <c r="O219" s="21">
        <f>I219*K219</f>
        <v>758.51520000000005</v>
      </c>
      <c r="P219" s="21">
        <f>J219*K219</f>
        <v>0</v>
      </c>
      <c r="Q219" s="71">
        <f t="shared" si="85"/>
        <v>1</v>
      </c>
      <c r="R219" s="3"/>
      <c r="S219" s="1"/>
      <c r="T219" s="1"/>
      <c r="U219" s="1"/>
      <c r="V219" s="1"/>
      <c r="W219" s="1"/>
    </row>
    <row r="220" spans="1:23" x14ac:dyDescent="0.2">
      <c r="A220" s="45" t="s">
        <v>311</v>
      </c>
      <c r="B220" s="12"/>
      <c r="C220" s="12"/>
      <c r="D220" s="12" t="s">
        <v>312</v>
      </c>
      <c r="E220" s="12"/>
      <c r="F220" s="13"/>
      <c r="G220" s="13">
        <v>0</v>
      </c>
      <c r="H220" s="13"/>
      <c r="I220" s="14">
        <f t="shared" si="86"/>
        <v>0</v>
      </c>
      <c r="J220" s="13">
        <f t="shared" si="87"/>
        <v>0</v>
      </c>
      <c r="K220" s="13"/>
      <c r="L220" s="13">
        <f>L221</f>
        <v>3888.05</v>
      </c>
      <c r="M220" s="13">
        <f t="shared" ref="M220:P220" si="102">M221</f>
        <v>0</v>
      </c>
      <c r="N220" s="13">
        <f t="shared" si="102"/>
        <v>0</v>
      </c>
      <c r="O220" s="13">
        <f t="shared" si="102"/>
        <v>0</v>
      </c>
      <c r="P220" s="13">
        <f t="shared" si="102"/>
        <v>3888.05</v>
      </c>
      <c r="Q220" s="70">
        <f t="shared" si="85"/>
        <v>0</v>
      </c>
      <c r="R220" s="3"/>
      <c r="S220" s="1"/>
      <c r="T220" s="1"/>
      <c r="U220" s="1"/>
      <c r="V220" s="1"/>
      <c r="W220" s="1"/>
    </row>
    <row r="221" spans="1:23" ht="14.25" customHeight="1" x14ac:dyDescent="0.45">
      <c r="A221" s="47" t="s">
        <v>313</v>
      </c>
      <c r="B221" s="16" t="s">
        <v>314</v>
      </c>
      <c r="C221" s="15" t="s">
        <v>22</v>
      </c>
      <c r="D221" s="15" t="s">
        <v>315</v>
      </c>
      <c r="E221" s="17" t="s">
        <v>193</v>
      </c>
      <c r="F221" s="18">
        <v>1</v>
      </c>
      <c r="G221" s="18">
        <v>0</v>
      </c>
      <c r="H221" s="52"/>
      <c r="I221" s="18">
        <f t="shared" si="86"/>
        <v>0</v>
      </c>
      <c r="J221" s="19">
        <f t="shared" si="87"/>
        <v>1</v>
      </c>
      <c r="K221" s="28">
        <v>3888.05</v>
      </c>
      <c r="L221" s="21">
        <f>F221*K221</f>
        <v>3888.05</v>
      </c>
      <c r="M221" s="21">
        <f>G221*K221</f>
        <v>0</v>
      </c>
      <c r="N221" s="21">
        <f>H221*K221</f>
        <v>0</v>
      </c>
      <c r="O221" s="21">
        <f>I221*K221</f>
        <v>0</v>
      </c>
      <c r="P221" s="21">
        <f>J221*K221</f>
        <v>3888.05</v>
      </c>
      <c r="Q221" s="71">
        <f t="shared" si="85"/>
        <v>0</v>
      </c>
      <c r="R221" s="5"/>
      <c r="S221" s="5"/>
      <c r="T221" s="1"/>
      <c r="U221" s="1"/>
      <c r="V221" s="1"/>
      <c r="W221" s="1"/>
    </row>
    <row r="222" spans="1:23" x14ac:dyDescent="0.2">
      <c r="A222" s="45" t="s">
        <v>316</v>
      </c>
      <c r="B222" s="12"/>
      <c r="C222" s="12"/>
      <c r="D222" s="12" t="s">
        <v>190</v>
      </c>
      <c r="E222" s="12"/>
      <c r="F222" s="13"/>
      <c r="G222" s="13">
        <v>0</v>
      </c>
      <c r="H222" s="13"/>
      <c r="I222" s="14">
        <f t="shared" si="86"/>
        <v>0</v>
      </c>
      <c r="J222" s="13">
        <f t="shared" si="87"/>
        <v>0</v>
      </c>
      <c r="K222" s="13"/>
      <c r="L222" s="13">
        <f>SUM(L223:L224)</f>
        <v>6903.04</v>
      </c>
      <c r="M222" s="13">
        <f>SUM(M223:M224)</f>
        <v>0</v>
      </c>
      <c r="N222" s="13">
        <f t="shared" ref="N222:P222" si="103">SUM(N223:N224)</f>
        <v>6903.04</v>
      </c>
      <c r="O222" s="13">
        <f t="shared" si="103"/>
        <v>6903.04</v>
      </c>
      <c r="P222" s="13">
        <f t="shared" si="103"/>
        <v>0</v>
      </c>
      <c r="Q222" s="70">
        <f t="shared" si="85"/>
        <v>1</v>
      </c>
      <c r="R222" s="3"/>
      <c r="S222" s="1"/>
      <c r="T222" s="1"/>
      <c r="U222" s="1"/>
      <c r="V222" s="1"/>
      <c r="W222" s="1"/>
    </row>
    <row r="223" spans="1:23" x14ac:dyDescent="0.2">
      <c r="A223" s="47" t="s">
        <v>317</v>
      </c>
      <c r="B223" s="16">
        <v>3</v>
      </c>
      <c r="C223" s="15" t="s">
        <v>321</v>
      </c>
      <c r="D223" s="15" t="s">
        <v>192</v>
      </c>
      <c r="E223" s="17" t="s">
        <v>193</v>
      </c>
      <c r="F223" s="18">
        <v>1</v>
      </c>
      <c r="G223" s="18">
        <v>0</v>
      </c>
      <c r="H223" s="64">
        <v>1</v>
      </c>
      <c r="I223" s="18">
        <f t="shared" si="86"/>
        <v>1</v>
      </c>
      <c r="J223" s="19">
        <f t="shared" si="87"/>
        <v>0</v>
      </c>
      <c r="K223" s="28">
        <v>4794.96</v>
      </c>
      <c r="L223" s="21">
        <f>F223*K223</f>
        <v>4794.96</v>
      </c>
      <c r="M223" s="21">
        <f>G223*K223</f>
        <v>0</v>
      </c>
      <c r="N223" s="21">
        <f>H223*K223</f>
        <v>4794.96</v>
      </c>
      <c r="O223" s="21">
        <f>I223*K223</f>
        <v>4794.96</v>
      </c>
      <c r="P223" s="21">
        <f>J223*K223</f>
        <v>0</v>
      </c>
      <c r="Q223" s="71">
        <f t="shared" si="85"/>
        <v>1</v>
      </c>
      <c r="R223" s="3"/>
      <c r="S223" s="1"/>
      <c r="T223" s="1"/>
      <c r="U223" s="1"/>
      <c r="V223" s="1"/>
      <c r="W223" s="1"/>
    </row>
    <row r="224" spans="1:23" x14ac:dyDescent="0.2">
      <c r="A224" s="47" t="s">
        <v>318</v>
      </c>
      <c r="B224" s="16" t="s">
        <v>195</v>
      </c>
      <c r="C224" s="15" t="s">
        <v>22</v>
      </c>
      <c r="D224" s="15" t="s">
        <v>196</v>
      </c>
      <c r="E224" s="17" t="s">
        <v>20</v>
      </c>
      <c r="F224" s="18">
        <v>4054</v>
      </c>
      <c r="G224" s="18">
        <v>0</v>
      </c>
      <c r="H224" s="64">
        <v>4054</v>
      </c>
      <c r="I224" s="18">
        <f t="shared" si="86"/>
        <v>4054</v>
      </c>
      <c r="J224" s="19">
        <f t="shared" si="87"/>
        <v>0</v>
      </c>
      <c r="K224" s="28">
        <v>0.52</v>
      </c>
      <c r="L224" s="21">
        <f>F224*K224</f>
        <v>2108.08</v>
      </c>
      <c r="M224" s="21">
        <f>G224*K224</f>
        <v>0</v>
      </c>
      <c r="N224" s="21">
        <f>H224*K224</f>
        <v>2108.08</v>
      </c>
      <c r="O224" s="21">
        <f>I224*K224</f>
        <v>2108.08</v>
      </c>
      <c r="P224" s="21">
        <f>J224*K224</f>
        <v>0</v>
      </c>
      <c r="Q224" s="71">
        <f t="shared" si="85"/>
        <v>1</v>
      </c>
      <c r="R224" s="3"/>
      <c r="S224" s="1"/>
      <c r="T224" s="1"/>
      <c r="U224" s="1"/>
      <c r="V224" s="1"/>
      <c r="W224" s="1"/>
    </row>
    <row r="225" spans="1:23" x14ac:dyDescent="0.2">
      <c r="A225" s="50"/>
      <c r="B225" s="29"/>
      <c r="C225" s="29"/>
      <c r="D225" s="29"/>
      <c r="E225" s="29"/>
      <c r="F225" s="29"/>
      <c r="G225" s="29"/>
      <c r="H225" s="55"/>
      <c r="I225" s="29"/>
      <c r="J225" s="31"/>
      <c r="K225" s="30"/>
      <c r="L225" s="32">
        <f>L6+L133</f>
        <v>985583.93499999982</v>
      </c>
      <c r="M225" s="33">
        <f>M6+M133</f>
        <v>857470.24459999998</v>
      </c>
      <c r="N225" s="33">
        <f t="shared" ref="N225:P225" si="104">N6+N133</f>
        <v>47223.146729999993</v>
      </c>
      <c r="O225" s="33">
        <f t="shared" si="104"/>
        <v>904693.39133000001</v>
      </c>
      <c r="P225" s="33">
        <f t="shared" si="104"/>
        <v>80890.543670000014</v>
      </c>
      <c r="Q225" s="69"/>
      <c r="R225" s="2"/>
      <c r="S225" s="1"/>
      <c r="T225" s="1"/>
      <c r="U225" s="1"/>
      <c r="V225" s="1"/>
      <c r="W225" s="1"/>
    </row>
    <row r="226" spans="1:23" x14ac:dyDescent="0.2">
      <c r="A226" s="92" t="s">
        <v>351</v>
      </c>
      <c r="B226" s="93"/>
      <c r="C226" s="93"/>
      <c r="D226" s="93"/>
      <c r="E226" s="93"/>
      <c r="F226" s="93"/>
      <c r="G226" s="93"/>
      <c r="H226" s="93"/>
      <c r="I226" s="93"/>
      <c r="J226" s="93"/>
      <c r="K226" s="94"/>
      <c r="L226" s="67">
        <v>1</v>
      </c>
      <c r="M226" s="68">
        <f>M225/L225</f>
        <v>0.87001239990787804</v>
      </c>
      <c r="N226" s="68">
        <f>N225/L225</f>
        <v>4.7913876284925445E-2</v>
      </c>
      <c r="O226" s="68">
        <f>O225/L225</f>
        <v>0.91792627619280354</v>
      </c>
      <c r="P226" s="68">
        <f>P225/L225</f>
        <v>8.2073723807196616E-2</v>
      </c>
      <c r="Q226" s="69"/>
      <c r="R226" s="2"/>
      <c r="S226" s="1"/>
      <c r="T226" s="1"/>
      <c r="U226" s="1"/>
      <c r="V226" s="1"/>
      <c r="W226" s="1"/>
    </row>
    <row r="227" spans="1:23" ht="15" customHeight="1" x14ac:dyDescent="0.2">
      <c r="A227" s="73" t="s">
        <v>340</v>
      </c>
      <c r="B227" s="74"/>
      <c r="C227" s="74"/>
      <c r="D227" s="74"/>
      <c r="E227" s="74"/>
      <c r="F227" s="74"/>
      <c r="G227" s="74"/>
      <c r="H227" s="77" t="s">
        <v>341</v>
      </c>
      <c r="I227" s="78"/>
      <c r="J227" s="78"/>
      <c r="K227" s="78"/>
      <c r="L227" s="78"/>
      <c r="M227" s="78"/>
      <c r="N227" s="78"/>
      <c r="O227" s="78"/>
      <c r="P227" s="78"/>
      <c r="Q227" s="79"/>
      <c r="R227" s="2"/>
      <c r="S227" s="1"/>
      <c r="T227" s="1"/>
      <c r="U227" s="1"/>
      <c r="V227" s="1"/>
      <c r="W227" s="1"/>
    </row>
    <row r="228" spans="1:23" ht="15" customHeight="1" x14ac:dyDescent="0.2">
      <c r="A228" s="73"/>
      <c r="B228" s="74"/>
      <c r="C228" s="74"/>
      <c r="D228" s="74"/>
      <c r="E228" s="74"/>
      <c r="F228" s="74"/>
      <c r="G228" s="74"/>
      <c r="H228" s="78"/>
      <c r="I228" s="78"/>
      <c r="J228" s="78"/>
      <c r="K228" s="78"/>
      <c r="L228" s="78"/>
      <c r="M228" s="78"/>
      <c r="N228" s="78"/>
      <c r="O228" s="78"/>
      <c r="P228" s="78"/>
      <c r="Q228" s="79"/>
      <c r="R228" s="2"/>
      <c r="S228" s="1"/>
      <c r="T228" s="1"/>
      <c r="U228" s="1"/>
      <c r="V228" s="1"/>
      <c r="W228" s="1"/>
    </row>
    <row r="229" spans="1:23" ht="15" customHeight="1" x14ac:dyDescent="0.2">
      <c r="A229" s="73"/>
      <c r="B229" s="74"/>
      <c r="C229" s="74"/>
      <c r="D229" s="74"/>
      <c r="E229" s="74"/>
      <c r="F229" s="74"/>
      <c r="G229" s="74"/>
      <c r="H229" s="78"/>
      <c r="I229" s="78"/>
      <c r="J229" s="78"/>
      <c r="K229" s="78"/>
      <c r="L229" s="78"/>
      <c r="M229" s="78"/>
      <c r="N229" s="78"/>
      <c r="O229" s="78"/>
      <c r="P229" s="78"/>
      <c r="Q229" s="79"/>
      <c r="R229" s="2"/>
      <c r="S229" s="1"/>
      <c r="T229" s="1"/>
      <c r="U229" s="1"/>
      <c r="V229" s="1"/>
      <c r="W229" s="1"/>
    </row>
    <row r="230" spans="1:23" ht="15" customHeight="1" x14ac:dyDescent="0.2">
      <c r="A230" s="73"/>
      <c r="B230" s="74"/>
      <c r="C230" s="74"/>
      <c r="D230" s="74"/>
      <c r="E230" s="74"/>
      <c r="F230" s="74"/>
      <c r="G230" s="74"/>
      <c r="H230" s="78"/>
      <c r="I230" s="78"/>
      <c r="J230" s="78"/>
      <c r="K230" s="78"/>
      <c r="L230" s="78"/>
      <c r="M230" s="78"/>
      <c r="N230" s="78"/>
      <c r="O230" s="78"/>
      <c r="P230" s="78"/>
      <c r="Q230" s="79"/>
      <c r="R230" s="2"/>
      <c r="S230" s="1"/>
      <c r="T230" s="1"/>
      <c r="U230" s="1"/>
      <c r="V230" s="1"/>
      <c r="W230" s="1"/>
    </row>
    <row r="231" spans="1:23" ht="15" customHeight="1" x14ac:dyDescent="0.2">
      <c r="A231" s="73"/>
      <c r="B231" s="74"/>
      <c r="C231" s="74"/>
      <c r="D231" s="74"/>
      <c r="E231" s="74"/>
      <c r="F231" s="74"/>
      <c r="G231" s="74"/>
      <c r="H231" s="78"/>
      <c r="I231" s="78"/>
      <c r="J231" s="78"/>
      <c r="K231" s="78"/>
      <c r="L231" s="78"/>
      <c r="M231" s="78"/>
      <c r="N231" s="78"/>
      <c r="O231" s="78"/>
      <c r="P231" s="78"/>
      <c r="Q231" s="79"/>
      <c r="R231" s="2"/>
      <c r="S231" s="1"/>
      <c r="T231" s="1"/>
      <c r="U231" s="1"/>
      <c r="V231" s="1"/>
      <c r="W231" s="1"/>
    </row>
    <row r="232" spans="1:23" ht="14.25" customHeight="1" thickBot="1" x14ac:dyDescent="0.25">
      <c r="A232" s="75"/>
      <c r="B232" s="76"/>
      <c r="C232" s="76"/>
      <c r="D232" s="76"/>
      <c r="E232" s="76"/>
      <c r="F232" s="76"/>
      <c r="G232" s="76"/>
      <c r="H232" s="80"/>
      <c r="I232" s="80"/>
      <c r="J232" s="80"/>
      <c r="K232" s="80"/>
      <c r="L232" s="80"/>
      <c r="M232" s="80"/>
      <c r="N232" s="80"/>
      <c r="O232" s="80"/>
      <c r="P232" s="80"/>
      <c r="Q232" s="81"/>
      <c r="R232" s="4"/>
      <c r="S232" s="1"/>
      <c r="T232" s="1"/>
      <c r="U232" s="1"/>
      <c r="V232" s="1"/>
      <c r="W232" s="1"/>
    </row>
    <row r="233" spans="1:23" x14ac:dyDescent="0.25">
      <c r="A233" s="34"/>
      <c r="B233" s="34"/>
      <c r="C233" s="34"/>
      <c r="D233" s="34"/>
      <c r="E233" s="34"/>
      <c r="F233" s="34"/>
      <c r="G233" s="35"/>
      <c r="H233" s="56"/>
      <c r="I233" s="35"/>
      <c r="J233" s="34"/>
      <c r="K233" s="35"/>
      <c r="L233" s="34"/>
      <c r="M233" s="35"/>
      <c r="N233" s="35"/>
      <c r="O233" s="35"/>
      <c r="P233" s="35"/>
      <c r="Q233" s="35"/>
      <c r="R233" s="2"/>
      <c r="S233" s="1"/>
      <c r="T233" s="1"/>
      <c r="U233" s="1"/>
      <c r="V233" s="1"/>
      <c r="W233" s="1"/>
    </row>
    <row r="234" spans="1:23" x14ac:dyDescent="0.25">
      <c r="A234" s="34"/>
      <c r="B234" s="34"/>
      <c r="C234" s="34"/>
      <c r="D234" s="34"/>
      <c r="E234" s="34"/>
      <c r="F234" s="34"/>
      <c r="G234" s="35"/>
      <c r="H234" s="56"/>
      <c r="I234" s="35"/>
      <c r="J234" s="34"/>
      <c r="K234" s="34"/>
      <c r="L234" s="34"/>
      <c r="M234" s="36"/>
      <c r="N234" s="34"/>
      <c r="O234" s="36"/>
      <c r="P234" s="34"/>
      <c r="Q234" s="34"/>
      <c r="R234" s="4"/>
      <c r="S234" s="1"/>
      <c r="T234" s="1"/>
      <c r="U234" s="1"/>
      <c r="V234" s="1"/>
      <c r="W234" s="1"/>
    </row>
    <row r="235" spans="1:23" x14ac:dyDescent="0.25">
      <c r="A235" s="34"/>
      <c r="B235" s="34"/>
      <c r="C235" s="34"/>
      <c r="D235" s="34"/>
      <c r="E235" s="34"/>
      <c r="F235" s="34"/>
      <c r="G235" s="35"/>
      <c r="H235" s="56"/>
      <c r="I235" s="35"/>
      <c r="J235" s="34"/>
      <c r="K235" s="34"/>
      <c r="L235" s="34"/>
      <c r="M235" s="34"/>
      <c r="N235" s="34"/>
      <c r="O235" s="34"/>
      <c r="P235" s="34"/>
      <c r="Q235" s="34"/>
      <c r="R235" s="1"/>
      <c r="S235" s="1"/>
      <c r="T235" s="1"/>
      <c r="U235" s="1"/>
      <c r="V235" s="1"/>
      <c r="W235" s="1"/>
    </row>
    <row r="236" spans="1:23" x14ac:dyDescent="0.25">
      <c r="A236" s="34"/>
      <c r="B236" s="34"/>
      <c r="C236" s="34"/>
      <c r="D236" s="34"/>
      <c r="E236" s="34"/>
      <c r="F236" s="34"/>
      <c r="G236" s="35"/>
      <c r="H236" s="56"/>
      <c r="I236" s="35"/>
      <c r="J236" s="34"/>
      <c r="K236" s="34"/>
      <c r="L236" s="34"/>
      <c r="M236" s="34"/>
      <c r="N236" s="34"/>
      <c r="O236" s="34"/>
      <c r="P236" s="34"/>
      <c r="Q236" s="34"/>
      <c r="R236" s="1"/>
      <c r="S236" s="1"/>
      <c r="T236" s="1"/>
      <c r="U236" s="1"/>
      <c r="V236" s="1"/>
      <c r="W236" s="1"/>
    </row>
    <row r="237" spans="1:23" x14ac:dyDescent="0.25">
      <c r="A237" s="34"/>
      <c r="B237" s="34"/>
      <c r="C237" s="34"/>
      <c r="D237" s="34"/>
      <c r="E237" s="34"/>
      <c r="F237" s="34"/>
      <c r="G237" s="35"/>
      <c r="H237" s="56"/>
      <c r="I237" s="35"/>
      <c r="J237" s="34"/>
      <c r="K237" s="34"/>
      <c r="L237" s="34"/>
      <c r="M237" s="37"/>
      <c r="N237" s="34"/>
      <c r="O237" s="34"/>
      <c r="P237" s="34"/>
      <c r="Q237" s="34"/>
      <c r="R237" s="1"/>
      <c r="S237" s="1"/>
      <c r="T237" s="1"/>
      <c r="U237" s="1"/>
      <c r="V237" s="1"/>
      <c r="W237" s="1"/>
    </row>
    <row r="238" spans="1:23" ht="34.5" x14ac:dyDescent="0.45">
      <c r="G238" s="1"/>
      <c r="H238" s="56"/>
      <c r="I238" s="1"/>
      <c r="P238" s="6"/>
      <c r="Q238" s="6"/>
    </row>
    <row r="239" spans="1:23" ht="34.5" x14ac:dyDescent="0.45">
      <c r="G239" s="1"/>
      <c r="H239" s="56"/>
      <c r="I239" s="1"/>
      <c r="P239" s="6"/>
      <c r="Q239" s="6"/>
    </row>
    <row r="240" spans="1:23" x14ac:dyDescent="0.25">
      <c r="G240" s="1"/>
      <c r="H240" s="56"/>
      <c r="I240" s="1"/>
    </row>
    <row r="241" spans="7:9" x14ac:dyDescent="0.25">
      <c r="G241" s="1"/>
      <c r="H241" s="56"/>
      <c r="I241" s="1"/>
    </row>
    <row r="242" spans="7:9" x14ac:dyDescent="0.25">
      <c r="G242" s="1"/>
      <c r="H242" s="56"/>
      <c r="I242" s="1"/>
    </row>
    <row r="243" spans="7:9" x14ac:dyDescent="0.25">
      <c r="G243" s="1"/>
      <c r="H243" s="56"/>
      <c r="I243" s="1"/>
    </row>
    <row r="244" spans="7:9" x14ac:dyDescent="0.25">
      <c r="G244" s="1"/>
      <c r="H244" s="56"/>
      <c r="I244" s="1"/>
    </row>
    <row r="245" spans="7:9" x14ac:dyDescent="0.25">
      <c r="G245" s="1"/>
      <c r="H245" s="56"/>
      <c r="I245" s="1"/>
    </row>
    <row r="246" spans="7:9" x14ac:dyDescent="0.25">
      <c r="G246" s="1"/>
      <c r="H246" s="56"/>
      <c r="I246" s="1"/>
    </row>
    <row r="247" spans="7:9" x14ac:dyDescent="0.25">
      <c r="G247" s="1"/>
      <c r="H247" s="56"/>
      <c r="I247" s="1"/>
    </row>
    <row r="248" spans="7:9" x14ac:dyDescent="0.25">
      <c r="G248" s="1"/>
      <c r="H248" s="56"/>
      <c r="I248" s="1"/>
    </row>
    <row r="249" spans="7:9" x14ac:dyDescent="0.25">
      <c r="G249" s="1"/>
      <c r="H249" s="56"/>
      <c r="I249" s="1"/>
    </row>
    <row r="250" spans="7:9" x14ac:dyDescent="0.25">
      <c r="G250" s="1"/>
      <c r="H250" s="56"/>
      <c r="I250" s="1"/>
    </row>
    <row r="251" spans="7:9" x14ac:dyDescent="0.25">
      <c r="G251" s="1"/>
      <c r="H251" s="56"/>
      <c r="I251" s="1"/>
    </row>
    <row r="252" spans="7:9" x14ac:dyDescent="0.25">
      <c r="G252" s="1"/>
      <c r="H252" s="56"/>
      <c r="I252" s="1"/>
    </row>
    <row r="253" spans="7:9" x14ac:dyDescent="0.25">
      <c r="G253" s="1"/>
      <c r="H253" s="56"/>
      <c r="I253" s="1"/>
    </row>
    <row r="254" spans="7:9" x14ac:dyDescent="0.25">
      <c r="G254" s="1"/>
      <c r="H254" s="56"/>
      <c r="I254" s="1"/>
    </row>
    <row r="255" spans="7:9" x14ac:dyDescent="0.25">
      <c r="G255" s="1"/>
      <c r="H255" s="56"/>
      <c r="I255" s="1"/>
    </row>
    <row r="256" spans="7:9" x14ac:dyDescent="0.25">
      <c r="G256" s="1"/>
      <c r="H256" s="56"/>
      <c r="I256" s="1"/>
    </row>
    <row r="257" spans="7:9" x14ac:dyDescent="0.25">
      <c r="G257" s="1"/>
      <c r="H257" s="56"/>
      <c r="I257" s="1"/>
    </row>
    <row r="258" spans="7:9" x14ac:dyDescent="0.25">
      <c r="G258" s="1"/>
      <c r="H258" s="56"/>
      <c r="I258" s="1"/>
    </row>
    <row r="259" spans="7:9" x14ac:dyDescent="0.25">
      <c r="G259" s="1"/>
      <c r="H259" s="56"/>
      <c r="I259" s="1"/>
    </row>
    <row r="260" spans="7:9" x14ac:dyDescent="0.25">
      <c r="G260" s="1"/>
      <c r="H260" s="56"/>
      <c r="I260" s="1"/>
    </row>
    <row r="261" spans="7:9" x14ac:dyDescent="0.25">
      <c r="G261" s="1"/>
      <c r="H261" s="56"/>
      <c r="I261" s="1"/>
    </row>
    <row r="262" spans="7:9" x14ac:dyDescent="0.25">
      <c r="G262" s="1"/>
      <c r="H262" s="56"/>
      <c r="I262" s="1"/>
    </row>
    <row r="263" spans="7:9" x14ac:dyDescent="0.25">
      <c r="G263" s="1"/>
      <c r="H263" s="56"/>
      <c r="I263" s="1"/>
    </row>
    <row r="264" spans="7:9" x14ac:dyDescent="0.25">
      <c r="G264" s="1"/>
      <c r="H264" s="56"/>
      <c r="I264" s="1"/>
    </row>
    <row r="265" spans="7:9" x14ac:dyDescent="0.25">
      <c r="G265" s="1"/>
      <c r="H265" s="56"/>
      <c r="I265" s="1"/>
    </row>
    <row r="266" spans="7:9" x14ac:dyDescent="0.25">
      <c r="G266" s="1"/>
      <c r="H266" s="56"/>
      <c r="I266" s="1"/>
    </row>
    <row r="267" spans="7:9" x14ac:dyDescent="0.25">
      <c r="G267" s="1"/>
      <c r="H267" s="56"/>
      <c r="I267" s="1"/>
    </row>
    <row r="268" spans="7:9" x14ac:dyDescent="0.25">
      <c r="G268" s="1"/>
      <c r="H268" s="56"/>
      <c r="I268" s="1"/>
    </row>
    <row r="269" spans="7:9" x14ac:dyDescent="0.25">
      <c r="G269" s="1"/>
      <c r="H269" s="56"/>
      <c r="I269" s="1"/>
    </row>
    <row r="270" spans="7:9" x14ac:dyDescent="0.25">
      <c r="G270" s="1"/>
      <c r="H270" s="56"/>
      <c r="I270" s="1"/>
    </row>
    <row r="271" spans="7:9" x14ac:dyDescent="0.25">
      <c r="G271" s="1"/>
      <c r="H271" s="56"/>
      <c r="I271" s="1"/>
    </row>
    <row r="272" spans="7:9" x14ac:dyDescent="0.25">
      <c r="G272" s="1"/>
      <c r="H272" s="56"/>
      <c r="I272" s="1"/>
    </row>
    <row r="273" spans="7:9" x14ac:dyDescent="0.25">
      <c r="G273" s="1"/>
      <c r="H273" s="56"/>
      <c r="I273" s="1"/>
    </row>
    <row r="274" spans="7:9" x14ac:dyDescent="0.25">
      <c r="G274" s="1"/>
      <c r="H274" s="56"/>
      <c r="I274" s="1"/>
    </row>
    <row r="275" spans="7:9" x14ac:dyDescent="0.25">
      <c r="G275" s="1"/>
      <c r="H275" s="56"/>
      <c r="I275" s="1"/>
    </row>
    <row r="276" spans="7:9" x14ac:dyDescent="0.25">
      <c r="G276" s="1"/>
      <c r="H276" s="56"/>
      <c r="I276" s="1"/>
    </row>
    <row r="277" spans="7:9" x14ac:dyDescent="0.25">
      <c r="G277" s="1"/>
      <c r="H277" s="56"/>
      <c r="I277" s="1"/>
    </row>
    <row r="278" spans="7:9" x14ac:dyDescent="0.25">
      <c r="G278" s="1"/>
      <c r="H278" s="56"/>
      <c r="I278" s="1"/>
    </row>
    <row r="279" spans="7:9" x14ac:dyDescent="0.25">
      <c r="G279" s="1"/>
      <c r="H279" s="56"/>
      <c r="I279" s="1"/>
    </row>
    <row r="280" spans="7:9" x14ac:dyDescent="0.25">
      <c r="G280" s="1"/>
      <c r="H280" s="56"/>
      <c r="I280" s="1"/>
    </row>
    <row r="281" spans="7:9" x14ac:dyDescent="0.25">
      <c r="G281" s="1"/>
      <c r="H281" s="56"/>
      <c r="I281" s="1"/>
    </row>
    <row r="282" spans="7:9" x14ac:dyDescent="0.25">
      <c r="G282" s="1"/>
      <c r="H282" s="56"/>
      <c r="I282" s="1"/>
    </row>
    <row r="283" spans="7:9" x14ac:dyDescent="0.25">
      <c r="G283" s="1"/>
      <c r="H283" s="56"/>
      <c r="I283" s="1"/>
    </row>
    <row r="284" spans="7:9" x14ac:dyDescent="0.25">
      <c r="G284" s="1"/>
      <c r="H284" s="56"/>
      <c r="I284" s="1"/>
    </row>
    <row r="285" spans="7:9" x14ac:dyDescent="0.25">
      <c r="G285" s="1"/>
      <c r="H285" s="56"/>
      <c r="I285" s="1"/>
    </row>
    <row r="286" spans="7:9" x14ac:dyDescent="0.25">
      <c r="G286" s="1"/>
      <c r="H286" s="56"/>
      <c r="I286" s="1"/>
    </row>
    <row r="287" spans="7:9" x14ac:dyDescent="0.25">
      <c r="G287" s="1"/>
      <c r="H287" s="56"/>
      <c r="I287" s="1"/>
    </row>
    <row r="288" spans="7:9" x14ac:dyDescent="0.25">
      <c r="G288" s="1"/>
      <c r="H288" s="56"/>
      <c r="I288" s="1"/>
    </row>
    <row r="289" spans="7:9" x14ac:dyDescent="0.25">
      <c r="G289" s="1"/>
      <c r="H289" s="56"/>
      <c r="I289" s="1"/>
    </row>
    <row r="290" spans="7:9" x14ac:dyDescent="0.25">
      <c r="G290" s="1"/>
      <c r="H290" s="56"/>
      <c r="I290" s="1"/>
    </row>
    <row r="291" spans="7:9" x14ac:dyDescent="0.25">
      <c r="G291" s="1"/>
      <c r="H291" s="56"/>
      <c r="I291" s="1"/>
    </row>
    <row r="292" spans="7:9" x14ac:dyDescent="0.25">
      <c r="G292" s="1"/>
      <c r="H292" s="56"/>
      <c r="I292" s="1"/>
    </row>
    <row r="293" spans="7:9" x14ac:dyDescent="0.25">
      <c r="G293" s="1"/>
      <c r="H293" s="56"/>
      <c r="I293" s="1"/>
    </row>
    <row r="294" spans="7:9" x14ac:dyDescent="0.25">
      <c r="G294" s="1"/>
      <c r="H294" s="56"/>
      <c r="I294" s="1"/>
    </row>
    <row r="295" spans="7:9" x14ac:dyDescent="0.25">
      <c r="G295" s="1"/>
      <c r="H295" s="56"/>
      <c r="I295" s="1"/>
    </row>
    <row r="296" spans="7:9" x14ac:dyDescent="0.25">
      <c r="G296" s="1"/>
      <c r="H296" s="56"/>
      <c r="I296" s="1"/>
    </row>
    <row r="297" spans="7:9" x14ac:dyDescent="0.25">
      <c r="G297" s="1"/>
      <c r="H297" s="56"/>
      <c r="I297" s="1"/>
    </row>
    <row r="298" spans="7:9" x14ac:dyDescent="0.25">
      <c r="G298" s="1"/>
      <c r="H298" s="56"/>
      <c r="I298" s="1"/>
    </row>
    <row r="299" spans="7:9" x14ac:dyDescent="0.25">
      <c r="G299" s="1"/>
      <c r="H299" s="56"/>
      <c r="I299" s="1"/>
    </row>
    <row r="300" spans="7:9" x14ac:dyDescent="0.25">
      <c r="G300" s="1"/>
      <c r="H300" s="56"/>
      <c r="I300" s="1"/>
    </row>
    <row r="301" spans="7:9" x14ac:dyDescent="0.25">
      <c r="G301" s="1"/>
      <c r="H301" s="56"/>
      <c r="I301" s="1"/>
    </row>
    <row r="302" spans="7:9" x14ac:dyDescent="0.25">
      <c r="G302" s="1"/>
      <c r="H302" s="56"/>
      <c r="I302" s="1"/>
    </row>
    <row r="303" spans="7:9" x14ac:dyDescent="0.25">
      <c r="G303" s="1"/>
      <c r="H303" s="56"/>
      <c r="I303" s="1"/>
    </row>
    <row r="304" spans="7:9" x14ac:dyDescent="0.25">
      <c r="G304" s="1"/>
      <c r="H304" s="56"/>
      <c r="I304" s="1"/>
    </row>
    <row r="305" spans="7:9" x14ac:dyDescent="0.25">
      <c r="G305" s="1"/>
      <c r="H305" s="56"/>
      <c r="I305" s="1"/>
    </row>
    <row r="306" spans="7:9" x14ac:dyDescent="0.25">
      <c r="G306" s="1"/>
      <c r="H306" s="56"/>
      <c r="I306" s="1"/>
    </row>
    <row r="307" spans="7:9" x14ac:dyDescent="0.25">
      <c r="G307" s="1"/>
      <c r="H307" s="56"/>
      <c r="I307" s="1"/>
    </row>
    <row r="308" spans="7:9" x14ac:dyDescent="0.25">
      <c r="G308" s="1"/>
      <c r="H308" s="56"/>
      <c r="I308" s="1"/>
    </row>
    <row r="309" spans="7:9" x14ac:dyDescent="0.25">
      <c r="G309" s="1"/>
      <c r="H309" s="56"/>
      <c r="I309" s="1"/>
    </row>
    <row r="310" spans="7:9" x14ac:dyDescent="0.25">
      <c r="G310" s="1"/>
      <c r="H310" s="56"/>
      <c r="I310" s="1"/>
    </row>
    <row r="311" spans="7:9" x14ac:dyDescent="0.25">
      <c r="G311" s="1"/>
      <c r="H311" s="56"/>
      <c r="I311" s="1"/>
    </row>
    <row r="312" spans="7:9" x14ac:dyDescent="0.25">
      <c r="G312" s="1"/>
      <c r="H312" s="56"/>
      <c r="I312" s="1"/>
    </row>
    <row r="313" spans="7:9" x14ac:dyDescent="0.25">
      <c r="G313" s="1"/>
      <c r="H313" s="56"/>
      <c r="I313" s="1"/>
    </row>
    <row r="314" spans="7:9" x14ac:dyDescent="0.25">
      <c r="G314" s="1"/>
      <c r="H314" s="56"/>
      <c r="I314" s="1"/>
    </row>
    <row r="315" spans="7:9" x14ac:dyDescent="0.25">
      <c r="G315" s="1"/>
      <c r="H315" s="56"/>
      <c r="I315" s="1"/>
    </row>
    <row r="316" spans="7:9" x14ac:dyDescent="0.25">
      <c r="G316" s="1"/>
      <c r="H316" s="56"/>
      <c r="I316" s="1"/>
    </row>
    <row r="317" spans="7:9" x14ac:dyDescent="0.25">
      <c r="G317" s="1"/>
      <c r="H317" s="56"/>
      <c r="I317" s="1"/>
    </row>
    <row r="318" spans="7:9" x14ac:dyDescent="0.25">
      <c r="G318" s="1"/>
      <c r="H318" s="56"/>
      <c r="I318" s="1"/>
    </row>
    <row r="319" spans="7:9" x14ac:dyDescent="0.25">
      <c r="G319" s="1"/>
      <c r="H319" s="56"/>
      <c r="I319" s="1"/>
    </row>
    <row r="320" spans="7:9" x14ac:dyDescent="0.25">
      <c r="G320" s="1"/>
      <c r="H320" s="56"/>
      <c r="I320" s="1"/>
    </row>
    <row r="321" spans="7:9" x14ac:dyDescent="0.25">
      <c r="G321" s="1"/>
      <c r="H321" s="56"/>
      <c r="I321" s="1"/>
    </row>
    <row r="322" spans="7:9" x14ac:dyDescent="0.25">
      <c r="G322" s="1"/>
      <c r="H322" s="56"/>
      <c r="I322" s="1"/>
    </row>
    <row r="323" spans="7:9" x14ac:dyDescent="0.25">
      <c r="G323" s="1"/>
      <c r="H323" s="56"/>
      <c r="I323" s="1"/>
    </row>
    <row r="324" spans="7:9" x14ac:dyDescent="0.25">
      <c r="G324" s="1"/>
      <c r="H324" s="56"/>
      <c r="I324" s="1"/>
    </row>
    <row r="325" spans="7:9" x14ac:dyDescent="0.25">
      <c r="G325" s="1"/>
      <c r="H325" s="56"/>
      <c r="I325" s="1"/>
    </row>
    <row r="326" spans="7:9" x14ac:dyDescent="0.25">
      <c r="G326" s="1"/>
      <c r="H326" s="56"/>
      <c r="I326" s="1"/>
    </row>
    <row r="327" spans="7:9" x14ac:dyDescent="0.25">
      <c r="G327" s="1"/>
      <c r="H327" s="56"/>
      <c r="I327" s="1"/>
    </row>
    <row r="328" spans="7:9" x14ac:dyDescent="0.25">
      <c r="G328" s="1"/>
      <c r="H328" s="56"/>
      <c r="I328" s="1"/>
    </row>
    <row r="329" spans="7:9" x14ac:dyDescent="0.25">
      <c r="G329" s="1"/>
      <c r="H329" s="56"/>
      <c r="I329" s="1"/>
    </row>
    <row r="330" spans="7:9" x14ac:dyDescent="0.25">
      <c r="G330" s="1"/>
      <c r="H330" s="56"/>
      <c r="I330" s="1"/>
    </row>
    <row r="331" spans="7:9" x14ac:dyDescent="0.25">
      <c r="G331" s="1"/>
      <c r="H331" s="56"/>
      <c r="I331" s="1"/>
    </row>
    <row r="332" spans="7:9" x14ac:dyDescent="0.25">
      <c r="G332" s="1"/>
      <c r="H332" s="56"/>
      <c r="I332" s="1"/>
    </row>
    <row r="333" spans="7:9" x14ac:dyDescent="0.25">
      <c r="G333" s="1"/>
      <c r="H333" s="56"/>
      <c r="I333" s="1"/>
    </row>
    <row r="334" spans="7:9" x14ac:dyDescent="0.25">
      <c r="G334" s="1"/>
      <c r="H334" s="56"/>
      <c r="I334" s="1"/>
    </row>
    <row r="335" spans="7:9" x14ac:dyDescent="0.25">
      <c r="G335" s="1"/>
      <c r="H335" s="56"/>
      <c r="I335" s="1"/>
    </row>
    <row r="336" spans="7:9" x14ac:dyDescent="0.25">
      <c r="G336" s="1"/>
      <c r="H336" s="56"/>
      <c r="I336" s="1"/>
    </row>
    <row r="337" spans="7:9" x14ac:dyDescent="0.25">
      <c r="G337" s="1"/>
      <c r="H337" s="56"/>
      <c r="I337" s="1"/>
    </row>
    <row r="338" spans="7:9" x14ac:dyDescent="0.25">
      <c r="G338" s="1"/>
      <c r="H338" s="56"/>
      <c r="I338" s="1"/>
    </row>
    <row r="339" spans="7:9" x14ac:dyDescent="0.25">
      <c r="G339" s="1"/>
      <c r="H339" s="56"/>
      <c r="I339" s="1"/>
    </row>
    <row r="340" spans="7:9" x14ac:dyDescent="0.25">
      <c r="G340" s="1"/>
      <c r="H340" s="56"/>
      <c r="I340" s="1"/>
    </row>
    <row r="341" spans="7:9" x14ac:dyDescent="0.25">
      <c r="G341" s="1"/>
      <c r="H341" s="56"/>
      <c r="I341" s="1"/>
    </row>
    <row r="342" spans="7:9" x14ac:dyDescent="0.25">
      <c r="G342" s="1"/>
      <c r="H342" s="56"/>
      <c r="I342" s="1"/>
    </row>
    <row r="343" spans="7:9" x14ac:dyDescent="0.25">
      <c r="G343" s="1"/>
      <c r="H343" s="56"/>
      <c r="I343" s="1"/>
    </row>
    <row r="344" spans="7:9" x14ac:dyDescent="0.25">
      <c r="G344" s="1"/>
      <c r="H344" s="56"/>
      <c r="I344" s="1"/>
    </row>
    <row r="345" spans="7:9" x14ac:dyDescent="0.25">
      <c r="G345" s="1"/>
      <c r="H345" s="56"/>
      <c r="I345" s="1"/>
    </row>
    <row r="346" spans="7:9" x14ac:dyDescent="0.25">
      <c r="G346" s="1"/>
      <c r="H346" s="56"/>
      <c r="I346" s="1"/>
    </row>
    <row r="347" spans="7:9" x14ac:dyDescent="0.25">
      <c r="G347" s="1"/>
      <c r="H347" s="56"/>
      <c r="I347" s="1"/>
    </row>
    <row r="348" spans="7:9" x14ac:dyDescent="0.25">
      <c r="G348" s="1"/>
      <c r="H348" s="56"/>
      <c r="I348" s="1"/>
    </row>
    <row r="349" spans="7:9" x14ac:dyDescent="0.25">
      <c r="G349" s="1"/>
      <c r="H349" s="56"/>
      <c r="I349" s="1"/>
    </row>
    <row r="350" spans="7:9" x14ac:dyDescent="0.25">
      <c r="G350" s="1"/>
      <c r="H350" s="56"/>
      <c r="I350" s="1"/>
    </row>
    <row r="351" spans="7:9" x14ac:dyDescent="0.25">
      <c r="G351" s="1"/>
      <c r="H351" s="56"/>
      <c r="I351" s="1"/>
    </row>
    <row r="352" spans="7:9" x14ac:dyDescent="0.25">
      <c r="G352" s="1"/>
      <c r="H352" s="56"/>
      <c r="I352" s="1"/>
    </row>
    <row r="353" spans="7:9" x14ac:dyDescent="0.25">
      <c r="G353" s="1"/>
      <c r="H353" s="56"/>
      <c r="I353" s="1"/>
    </row>
    <row r="354" spans="7:9" x14ac:dyDescent="0.25">
      <c r="G354" s="1"/>
      <c r="H354" s="56"/>
      <c r="I354" s="1"/>
    </row>
    <row r="355" spans="7:9" x14ac:dyDescent="0.25">
      <c r="G355" s="1"/>
      <c r="H355" s="56"/>
      <c r="I355" s="1"/>
    </row>
    <row r="356" spans="7:9" x14ac:dyDescent="0.25">
      <c r="G356" s="1"/>
      <c r="H356" s="56"/>
      <c r="I356" s="1"/>
    </row>
    <row r="357" spans="7:9" x14ac:dyDescent="0.25">
      <c r="G357" s="1"/>
      <c r="H357" s="56"/>
      <c r="I357" s="1"/>
    </row>
    <row r="358" spans="7:9" x14ac:dyDescent="0.25">
      <c r="G358" s="1"/>
      <c r="H358" s="56"/>
      <c r="I358" s="1"/>
    </row>
    <row r="359" spans="7:9" x14ac:dyDescent="0.25">
      <c r="G359" s="1"/>
      <c r="H359" s="56"/>
      <c r="I359" s="1"/>
    </row>
    <row r="360" spans="7:9" x14ac:dyDescent="0.25">
      <c r="G360" s="1"/>
      <c r="H360" s="56"/>
      <c r="I360" s="1"/>
    </row>
    <row r="361" spans="7:9" x14ac:dyDescent="0.25">
      <c r="G361" s="1"/>
      <c r="H361" s="56"/>
      <c r="I361" s="1"/>
    </row>
    <row r="362" spans="7:9" x14ac:dyDescent="0.25">
      <c r="G362" s="1"/>
      <c r="H362" s="56"/>
      <c r="I362" s="1"/>
    </row>
    <row r="363" spans="7:9" x14ac:dyDescent="0.25">
      <c r="G363" s="1"/>
      <c r="H363" s="56"/>
      <c r="I363" s="1"/>
    </row>
    <row r="364" spans="7:9" x14ac:dyDescent="0.25">
      <c r="G364" s="1"/>
      <c r="H364" s="56"/>
      <c r="I364" s="1"/>
    </row>
    <row r="365" spans="7:9" x14ac:dyDescent="0.25">
      <c r="G365" s="1"/>
      <c r="H365" s="56"/>
      <c r="I365" s="1"/>
    </row>
    <row r="366" spans="7:9" x14ac:dyDescent="0.25">
      <c r="G366" s="1"/>
      <c r="H366" s="56"/>
      <c r="I366" s="1"/>
    </row>
    <row r="367" spans="7:9" x14ac:dyDescent="0.25">
      <c r="G367" s="1"/>
      <c r="H367" s="56"/>
      <c r="I367" s="1"/>
    </row>
    <row r="368" spans="7:9" x14ac:dyDescent="0.25">
      <c r="G368" s="1"/>
      <c r="H368" s="56"/>
      <c r="I368" s="1"/>
    </row>
    <row r="369" spans="7:9" x14ac:dyDescent="0.25">
      <c r="G369" s="1"/>
      <c r="H369" s="56"/>
      <c r="I369" s="1"/>
    </row>
    <row r="370" spans="7:9" x14ac:dyDescent="0.25">
      <c r="G370" s="1"/>
      <c r="H370" s="56"/>
      <c r="I370" s="1"/>
    </row>
    <row r="371" spans="7:9" x14ac:dyDescent="0.25">
      <c r="G371" s="1"/>
      <c r="H371" s="56"/>
      <c r="I371" s="1"/>
    </row>
    <row r="372" spans="7:9" x14ac:dyDescent="0.25">
      <c r="G372" s="1"/>
      <c r="H372" s="56"/>
      <c r="I372" s="1"/>
    </row>
    <row r="373" spans="7:9" x14ac:dyDescent="0.25">
      <c r="G373" s="1"/>
      <c r="H373" s="56"/>
      <c r="I373" s="1"/>
    </row>
    <row r="374" spans="7:9" x14ac:dyDescent="0.25">
      <c r="G374" s="1"/>
      <c r="H374" s="56"/>
      <c r="I374" s="1"/>
    </row>
  </sheetData>
  <mergeCells count="13">
    <mergeCell ref="A227:G232"/>
    <mergeCell ref="H227:Q232"/>
    <mergeCell ref="A1:B2"/>
    <mergeCell ref="A3:P3"/>
    <mergeCell ref="E4:E5"/>
    <mergeCell ref="F4:J4"/>
    <mergeCell ref="K4:K5"/>
    <mergeCell ref="L4:P4"/>
    <mergeCell ref="A226:K226"/>
    <mergeCell ref="P2:Q2"/>
    <mergeCell ref="N2:O2"/>
    <mergeCell ref="C2:J2"/>
    <mergeCell ref="C1:J1"/>
  </mergeCells>
  <pageMargins left="0.25" right="0.25" top="0.75" bottom="0.75" header="0.3" footer="0.3"/>
  <pageSetup paperSize="9" scale="43" fitToHeight="0" orientation="landscape" r:id="rId1"/>
  <rowBreaks count="5" manualBreakCount="5">
    <brk id="39" max="16" man="1"/>
    <brk id="93" max="16" man="1"/>
    <brk id="151" max="16" man="1"/>
    <brk id="205" max="16" man="1"/>
    <brk id="23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AEE8-731A-40EC-9FF7-22B698B1C397}">
  <sheetPr>
    <pageSetUpPr fitToPage="1"/>
  </sheetPr>
  <dimension ref="A1:Q50"/>
  <sheetViews>
    <sheetView tabSelected="1" view="pageBreakPreview" zoomScale="60" zoomScaleNormal="55" workbookViewId="0">
      <selection activeCell="G14" sqref="G14"/>
    </sheetView>
  </sheetViews>
  <sheetFormatPr defaultColWidth="8" defaultRowHeight="15" x14ac:dyDescent="0.2"/>
  <cols>
    <col min="1" max="1" width="12.25" style="230" customWidth="1"/>
    <col min="2" max="2" width="9" style="109" customWidth="1"/>
    <col min="3" max="3" width="8.5" style="109" customWidth="1"/>
    <col min="4" max="4" width="55.25" style="230" customWidth="1"/>
    <col min="5" max="5" width="6.25" style="109" customWidth="1"/>
    <col min="6" max="6" width="11.75" style="109" customWidth="1"/>
    <col min="7" max="7" width="13.75" style="109" customWidth="1"/>
    <col min="8" max="8" width="13.25" style="231" customWidth="1"/>
    <col min="9" max="9" width="12.625" style="231" customWidth="1"/>
    <col min="10" max="10" width="10.375" style="109" bestFit="1" customWidth="1"/>
    <col min="11" max="11" width="9.5" style="109" bestFit="1" customWidth="1"/>
    <col min="12" max="12" width="18.375" style="109" customWidth="1"/>
    <col min="13" max="13" width="17.375" style="109" customWidth="1"/>
    <col min="14" max="15" width="19.375" style="232" customWidth="1"/>
    <col min="16" max="16" width="15.25" style="109" customWidth="1"/>
    <col min="17" max="17" width="14.125" style="109" customWidth="1"/>
    <col min="18" max="16384" width="8" style="109"/>
  </cols>
  <sheetData>
    <row r="1" spans="1:17" ht="36" customHeight="1" x14ac:dyDescent="0.2">
      <c r="A1" s="101"/>
      <c r="B1" s="102"/>
      <c r="C1" s="103" t="s">
        <v>352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6" t="s">
        <v>353</v>
      </c>
      <c r="P1" s="107"/>
      <c r="Q1" s="108"/>
    </row>
    <row r="2" spans="1:17" ht="15" customHeight="1" x14ac:dyDescent="0.2">
      <c r="A2" s="110"/>
      <c r="B2" s="111"/>
      <c r="C2" s="112" t="s">
        <v>354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15" t="s">
        <v>355</v>
      </c>
      <c r="P2" s="116" t="s">
        <v>356</v>
      </c>
      <c r="Q2" s="117"/>
    </row>
    <row r="3" spans="1:17" x14ac:dyDescent="0.2">
      <c r="A3" s="110"/>
      <c r="B3" s="111"/>
      <c r="C3" s="112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  <c r="O3" s="115" t="s">
        <v>357</v>
      </c>
      <c r="P3" s="118">
        <v>45485</v>
      </c>
      <c r="Q3" s="119"/>
    </row>
    <row r="4" spans="1:17" x14ac:dyDescent="0.2">
      <c r="A4" s="110"/>
      <c r="B4" s="111"/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  <c r="O4" s="115" t="s">
        <v>358</v>
      </c>
      <c r="P4" s="120" t="s">
        <v>359</v>
      </c>
      <c r="Q4" s="119"/>
    </row>
    <row r="5" spans="1:17" ht="15.75" customHeight="1" thickBot="1" x14ac:dyDescent="0.25">
      <c r="A5" s="110"/>
      <c r="B5" s="111"/>
      <c r="C5" s="121" t="s">
        <v>360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/>
      <c r="O5" s="124" t="s">
        <v>361</v>
      </c>
      <c r="P5" s="125"/>
      <c r="Q5" s="126">
        <v>44910</v>
      </c>
    </row>
    <row r="6" spans="1:17" ht="15.75" thickBot="1" x14ac:dyDescent="0.25">
      <c r="A6" s="127"/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8"/>
      <c r="P6" s="128"/>
      <c r="Q6" s="130"/>
    </row>
    <row r="7" spans="1:17" ht="15" customHeight="1" thickBot="1" x14ac:dyDescent="0.25">
      <c r="A7" s="131" t="s">
        <v>353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3"/>
    </row>
    <row r="8" spans="1:17" ht="15" customHeight="1" x14ac:dyDescent="0.2">
      <c r="A8" s="134"/>
      <c r="B8" s="135"/>
      <c r="C8" s="136"/>
      <c r="D8" s="137"/>
      <c r="E8" s="138" t="s">
        <v>362</v>
      </c>
      <c r="F8" s="139"/>
      <c r="G8" s="139"/>
      <c r="H8" s="139"/>
      <c r="I8" s="139"/>
      <c r="J8" s="140"/>
      <c r="K8" s="138" t="s">
        <v>363</v>
      </c>
      <c r="L8" s="139"/>
      <c r="M8" s="139"/>
      <c r="N8" s="139"/>
      <c r="O8" s="139"/>
      <c r="P8" s="140"/>
      <c r="Q8" s="141" t="s">
        <v>364</v>
      </c>
    </row>
    <row r="9" spans="1:17" ht="45" x14ac:dyDescent="0.2">
      <c r="A9" s="142" t="s">
        <v>3</v>
      </c>
      <c r="B9" s="143" t="s">
        <v>4</v>
      </c>
      <c r="C9" s="144" t="s">
        <v>5</v>
      </c>
      <c r="D9" s="145" t="s">
        <v>6</v>
      </c>
      <c r="E9" s="146" t="s">
        <v>7</v>
      </c>
      <c r="F9" s="147" t="s">
        <v>365</v>
      </c>
      <c r="G9" s="147" t="s">
        <v>366</v>
      </c>
      <c r="H9" s="148" t="s">
        <v>367</v>
      </c>
      <c r="I9" s="148" t="s">
        <v>368</v>
      </c>
      <c r="J9" s="149" t="s">
        <v>369</v>
      </c>
      <c r="K9" s="150" t="s">
        <v>370</v>
      </c>
      <c r="L9" s="151" t="s">
        <v>365</v>
      </c>
      <c r="M9" s="147" t="s">
        <v>366</v>
      </c>
      <c r="N9" s="147" t="s">
        <v>367</v>
      </c>
      <c r="O9" s="147" t="s">
        <v>368</v>
      </c>
      <c r="P9" s="149" t="s">
        <v>369</v>
      </c>
      <c r="Q9" s="152" t="s">
        <v>371</v>
      </c>
    </row>
    <row r="10" spans="1:17" x14ac:dyDescent="0.2">
      <c r="A10" s="153" t="s">
        <v>199</v>
      </c>
      <c r="B10" s="154"/>
      <c r="C10" s="154"/>
      <c r="D10" s="155" t="s">
        <v>200</v>
      </c>
      <c r="E10" s="153"/>
      <c r="F10" s="156"/>
      <c r="G10" s="156"/>
      <c r="H10" s="156"/>
      <c r="I10" s="156"/>
      <c r="J10" s="157"/>
      <c r="K10" s="158"/>
      <c r="L10" s="159"/>
      <c r="M10" s="160">
        <f>M11</f>
        <v>0</v>
      </c>
      <c r="N10" s="159">
        <f>N11</f>
        <v>16187.71</v>
      </c>
      <c r="O10" s="160">
        <f>O11</f>
        <v>16187.71</v>
      </c>
      <c r="P10" s="161">
        <f>P11</f>
        <v>0</v>
      </c>
      <c r="Q10" s="162"/>
    </row>
    <row r="11" spans="1:17" x14ac:dyDescent="0.2">
      <c r="A11" s="153" t="s">
        <v>203</v>
      </c>
      <c r="B11" s="154"/>
      <c r="C11" s="154"/>
      <c r="D11" s="155" t="s">
        <v>52</v>
      </c>
      <c r="E11" s="153"/>
      <c r="F11" s="156"/>
      <c r="G11" s="156"/>
      <c r="H11" s="156"/>
      <c r="I11" s="156"/>
      <c r="J11" s="157"/>
      <c r="K11" s="153"/>
      <c r="L11" s="159"/>
      <c r="M11" s="160">
        <f>SUM(M12:M14)</f>
        <v>0</v>
      </c>
      <c r="N11" s="159">
        <f>SUM(N12:N14)</f>
        <v>16187.71</v>
      </c>
      <c r="O11" s="160">
        <f>SUM(O12:O14)</f>
        <v>16187.71</v>
      </c>
      <c r="P11" s="161">
        <f>SUM(P12:P14)</f>
        <v>0</v>
      </c>
      <c r="Q11" s="162"/>
    </row>
    <row r="12" spans="1:17" ht="42.75" x14ac:dyDescent="0.2">
      <c r="A12" s="163" t="s">
        <v>205</v>
      </c>
      <c r="B12" s="164"/>
      <c r="C12" s="165"/>
      <c r="D12" s="166" t="s">
        <v>58</v>
      </c>
      <c r="E12" s="167" t="s">
        <v>59</v>
      </c>
      <c r="F12" s="168">
        <v>385.72</v>
      </c>
      <c r="G12" s="168">
        <v>0</v>
      </c>
      <c r="H12" s="169">
        <v>385.72</v>
      </c>
      <c r="I12" s="170">
        <f>G12+H12</f>
        <v>385.72</v>
      </c>
      <c r="J12" s="171"/>
      <c r="K12" s="172">
        <v>2.65</v>
      </c>
      <c r="L12" s="173">
        <f>K12*F12</f>
        <v>1022.158</v>
      </c>
      <c r="M12" s="174">
        <f>K12*G12</f>
        <v>0</v>
      </c>
      <c r="N12" s="175">
        <f>ROUND(H12*K12,2)</f>
        <v>1022.16</v>
      </c>
      <c r="O12" s="176">
        <f>M12+N12</f>
        <v>1022.16</v>
      </c>
      <c r="P12" s="177">
        <f>ROUND(J12*K12,2)</f>
        <v>0</v>
      </c>
      <c r="Q12" s="178">
        <f>F13/H13</f>
        <v>1</v>
      </c>
    </row>
    <row r="13" spans="1:17" ht="14.25" customHeight="1" x14ac:dyDescent="0.2">
      <c r="A13" s="163" t="s">
        <v>206</v>
      </c>
      <c r="B13" s="164"/>
      <c r="C13" s="165"/>
      <c r="D13" s="166" t="s">
        <v>62</v>
      </c>
      <c r="E13" s="167" t="s">
        <v>59</v>
      </c>
      <c r="F13" s="168">
        <v>385.72</v>
      </c>
      <c r="G13" s="168">
        <v>0</v>
      </c>
      <c r="H13" s="169">
        <v>385.72</v>
      </c>
      <c r="I13" s="170">
        <f t="shared" ref="I13:I14" si="0">G13+H13</f>
        <v>385.72</v>
      </c>
      <c r="J13" s="171"/>
      <c r="K13" s="172">
        <v>1</v>
      </c>
      <c r="L13" s="173">
        <f t="shared" ref="L13:L14" si="1">K13*F13</f>
        <v>385.72</v>
      </c>
      <c r="M13" s="174">
        <f t="shared" ref="M13:M14" si="2">K13*G13</f>
        <v>0</v>
      </c>
      <c r="N13" s="175">
        <f>ROUND(H13*K13,2)</f>
        <v>385.72</v>
      </c>
      <c r="O13" s="176">
        <f t="shared" ref="O13:O14" si="3">M13+N13</f>
        <v>385.72</v>
      </c>
      <c r="P13" s="177">
        <f>ROUND(J13*K13,2)</f>
        <v>0</v>
      </c>
      <c r="Q13" s="178">
        <f>F14/H14</f>
        <v>1</v>
      </c>
    </row>
    <row r="14" spans="1:17" ht="42.75" x14ac:dyDescent="0.2">
      <c r="A14" s="163" t="s">
        <v>207</v>
      </c>
      <c r="B14" s="164"/>
      <c r="C14" s="165"/>
      <c r="D14" s="166" t="s">
        <v>65</v>
      </c>
      <c r="E14" s="167" t="s">
        <v>66</v>
      </c>
      <c r="F14" s="168">
        <v>11282.31</v>
      </c>
      <c r="G14" s="168">
        <v>0</v>
      </c>
      <c r="H14" s="169">
        <v>11282.31</v>
      </c>
      <c r="I14" s="170">
        <f t="shared" si="0"/>
        <v>11282.31</v>
      </c>
      <c r="J14" s="171"/>
      <c r="K14" s="172">
        <v>1.31</v>
      </c>
      <c r="L14" s="173">
        <f t="shared" si="1"/>
        <v>14779.8261</v>
      </c>
      <c r="M14" s="174">
        <f t="shared" si="2"/>
        <v>0</v>
      </c>
      <c r="N14" s="175">
        <f>ROUND(H14*K14,2)</f>
        <v>14779.83</v>
      </c>
      <c r="O14" s="176">
        <f t="shared" si="3"/>
        <v>14779.83</v>
      </c>
      <c r="P14" s="177">
        <f>ROUND(J14*K14,2)</f>
        <v>0</v>
      </c>
      <c r="Q14" s="178">
        <f>F14/H14</f>
        <v>1</v>
      </c>
    </row>
    <row r="15" spans="1:17" x14ac:dyDescent="0.2">
      <c r="A15" s="153" t="s">
        <v>218</v>
      </c>
      <c r="B15" s="154"/>
      <c r="C15" s="154"/>
      <c r="D15" s="155" t="s">
        <v>219</v>
      </c>
      <c r="E15" s="153"/>
      <c r="F15" s="156"/>
      <c r="G15" s="156"/>
      <c r="H15" s="156"/>
      <c r="I15" s="156"/>
      <c r="J15" s="157"/>
      <c r="K15" s="153"/>
      <c r="L15" s="159"/>
      <c r="M15" s="160">
        <f>M16</f>
        <v>0</v>
      </c>
      <c r="N15" s="159">
        <f>N16</f>
        <v>5301.75</v>
      </c>
      <c r="O15" s="160">
        <f>O16</f>
        <v>5301.75</v>
      </c>
      <c r="P15" s="161">
        <f>P16</f>
        <v>0</v>
      </c>
      <c r="Q15" s="162"/>
    </row>
    <row r="16" spans="1:17" x14ac:dyDescent="0.2">
      <c r="A16" s="153" t="s">
        <v>222</v>
      </c>
      <c r="B16" s="154"/>
      <c r="C16" s="154"/>
      <c r="D16" s="155" t="s">
        <v>52</v>
      </c>
      <c r="E16" s="153"/>
      <c r="F16" s="156"/>
      <c r="G16" s="156"/>
      <c r="H16" s="156"/>
      <c r="I16" s="156"/>
      <c r="J16" s="157"/>
      <c r="K16" s="153"/>
      <c r="L16" s="159"/>
      <c r="M16" s="160">
        <f>SUM(M17:M19)</f>
        <v>0</v>
      </c>
      <c r="N16" s="159">
        <f>SUM(N17:N19)</f>
        <v>5301.75</v>
      </c>
      <c r="O16" s="160">
        <f>SUM(O17:O19)</f>
        <v>5301.75</v>
      </c>
      <c r="P16" s="161">
        <f>SUM(P17:P19)</f>
        <v>0</v>
      </c>
      <c r="Q16" s="162"/>
    </row>
    <row r="17" spans="1:17" ht="42.75" x14ac:dyDescent="0.2">
      <c r="A17" s="163" t="s">
        <v>224</v>
      </c>
      <c r="B17" s="164"/>
      <c r="C17" s="165"/>
      <c r="D17" s="166" t="s">
        <v>58</v>
      </c>
      <c r="E17" s="167" t="s">
        <v>59</v>
      </c>
      <c r="F17" s="168">
        <v>126.33</v>
      </c>
      <c r="G17" s="168">
        <v>0</v>
      </c>
      <c r="H17" s="169">
        <v>126.33</v>
      </c>
      <c r="I17" s="170">
        <f>G17+H17</f>
        <v>126.33</v>
      </c>
      <c r="J17" s="171"/>
      <c r="K17" s="172">
        <v>2.65</v>
      </c>
      <c r="L17" s="173">
        <f>ROUND(F17*K17,2)</f>
        <v>334.77</v>
      </c>
      <c r="M17" s="174">
        <f>K17*G17</f>
        <v>0</v>
      </c>
      <c r="N17" s="175">
        <f>ROUND(H17*K17,2)</f>
        <v>334.77</v>
      </c>
      <c r="O17" s="176">
        <f>M17+N17</f>
        <v>334.77</v>
      </c>
      <c r="P17" s="177">
        <f>ROUND(J17*K17,2)</f>
        <v>0</v>
      </c>
      <c r="Q17" s="178">
        <f>F17/H17</f>
        <v>1</v>
      </c>
    </row>
    <row r="18" spans="1:17" ht="14.25" customHeight="1" x14ac:dyDescent="0.2">
      <c r="A18" s="163" t="s">
        <v>225</v>
      </c>
      <c r="B18" s="164"/>
      <c r="C18" s="165"/>
      <c r="D18" s="166" t="s">
        <v>62</v>
      </c>
      <c r="E18" s="167" t="s">
        <v>59</v>
      </c>
      <c r="F18" s="168">
        <v>126.33</v>
      </c>
      <c r="G18" s="168">
        <v>0</v>
      </c>
      <c r="H18" s="169">
        <v>126.33</v>
      </c>
      <c r="I18" s="170">
        <f t="shared" ref="I18:I19" si="4">G18+H18</f>
        <v>126.33</v>
      </c>
      <c r="J18" s="171"/>
      <c r="K18" s="172">
        <v>1</v>
      </c>
      <c r="L18" s="173">
        <f>ROUND(F18*K18,2)</f>
        <v>126.33</v>
      </c>
      <c r="M18" s="174">
        <f t="shared" ref="M18:M19" si="5">K18*G18</f>
        <v>0</v>
      </c>
      <c r="N18" s="175">
        <f>ROUND(H18*K18,2)</f>
        <v>126.33</v>
      </c>
      <c r="O18" s="176">
        <f t="shared" ref="O18:O19" si="6">M18+N18</f>
        <v>126.33</v>
      </c>
      <c r="P18" s="177">
        <f>ROUND(J18*K18,2)</f>
        <v>0</v>
      </c>
      <c r="Q18" s="178">
        <f t="shared" ref="Q18:Q19" si="7">F18/H18</f>
        <v>1</v>
      </c>
    </row>
    <row r="19" spans="1:17" ht="42.75" x14ac:dyDescent="0.2">
      <c r="A19" s="163" t="s">
        <v>226</v>
      </c>
      <c r="B19" s="164"/>
      <c r="C19" s="165"/>
      <c r="D19" s="166" t="s">
        <v>65</v>
      </c>
      <c r="E19" s="167" t="s">
        <v>66</v>
      </c>
      <c r="F19" s="168">
        <v>3695.15</v>
      </c>
      <c r="G19" s="168">
        <v>0</v>
      </c>
      <c r="H19" s="169">
        <v>3695.15</v>
      </c>
      <c r="I19" s="170">
        <f t="shared" si="4"/>
        <v>3695.15</v>
      </c>
      <c r="J19" s="171"/>
      <c r="K19" s="172">
        <v>1.31</v>
      </c>
      <c r="L19" s="173">
        <f>ROUND(F19*K19,2)</f>
        <v>4840.6499999999996</v>
      </c>
      <c r="M19" s="174">
        <f t="shared" si="5"/>
        <v>0</v>
      </c>
      <c r="N19" s="175">
        <f>ROUND(H19*K19,2)</f>
        <v>4840.6499999999996</v>
      </c>
      <c r="O19" s="176">
        <f t="shared" si="6"/>
        <v>4840.6499999999996</v>
      </c>
      <c r="P19" s="177">
        <f>ROUND(J19*K19,2)</f>
        <v>0</v>
      </c>
      <c r="Q19" s="178">
        <f t="shared" si="7"/>
        <v>1</v>
      </c>
    </row>
    <row r="20" spans="1:17" x14ac:dyDescent="0.2">
      <c r="A20" s="153" t="s">
        <v>237</v>
      </c>
      <c r="B20" s="154"/>
      <c r="C20" s="154"/>
      <c r="D20" s="155" t="s">
        <v>238</v>
      </c>
      <c r="E20" s="153"/>
      <c r="F20" s="156"/>
      <c r="G20" s="156"/>
      <c r="H20" s="156"/>
      <c r="I20" s="156"/>
      <c r="J20" s="157"/>
      <c r="K20" s="153"/>
      <c r="L20" s="159"/>
      <c r="M20" s="160">
        <f>M21</f>
        <v>0</v>
      </c>
      <c r="N20" s="159">
        <f>N21</f>
        <v>9929.51</v>
      </c>
      <c r="O20" s="160">
        <f>O21</f>
        <v>9929.51</v>
      </c>
      <c r="P20" s="161">
        <f>P21</f>
        <v>0</v>
      </c>
      <c r="Q20" s="162"/>
    </row>
    <row r="21" spans="1:17" x14ac:dyDescent="0.2">
      <c r="A21" s="153" t="s">
        <v>241</v>
      </c>
      <c r="B21" s="154"/>
      <c r="C21" s="154"/>
      <c r="D21" s="155" t="s">
        <v>52</v>
      </c>
      <c r="E21" s="153"/>
      <c r="F21" s="156"/>
      <c r="G21" s="156"/>
      <c r="H21" s="156"/>
      <c r="I21" s="156"/>
      <c r="J21" s="157"/>
      <c r="K21" s="153"/>
      <c r="L21" s="159"/>
      <c r="M21" s="160">
        <f>SUM(M22:M24)</f>
        <v>0</v>
      </c>
      <c r="N21" s="159">
        <f>SUM(N22:N24)</f>
        <v>9929.51</v>
      </c>
      <c r="O21" s="160">
        <f>SUM(O22:O24)</f>
        <v>9929.51</v>
      </c>
      <c r="P21" s="161">
        <f>SUM(P22:P24)</f>
        <v>0</v>
      </c>
      <c r="Q21" s="162"/>
    </row>
    <row r="22" spans="1:17" ht="42.75" x14ac:dyDescent="0.2">
      <c r="A22" s="163" t="s">
        <v>243</v>
      </c>
      <c r="B22" s="164"/>
      <c r="C22" s="165"/>
      <c r="D22" s="166" t="s">
        <v>58</v>
      </c>
      <c r="E22" s="167" t="s">
        <v>59</v>
      </c>
      <c r="F22" s="168">
        <v>236.6</v>
      </c>
      <c r="G22" s="168">
        <v>0</v>
      </c>
      <c r="H22" s="169">
        <v>236.6</v>
      </c>
      <c r="I22" s="170">
        <f>G22+H22</f>
        <v>236.6</v>
      </c>
      <c r="J22" s="171"/>
      <c r="K22" s="172">
        <v>2.65</v>
      </c>
      <c r="L22" s="173">
        <f>ROUND(F22*K22,2)</f>
        <v>626.99</v>
      </c>
      <c r="M22" s="174">
        <f>K22*G22</f>
        <v>0</v>
      </c>
      <c r="N22" s="175">
        <f>ROUND(H22*K22,2)</f>
        <v>626.99</v>
      </c>
      <c r="O22" s="176">
        <f>M22+N22</f>
        <v>626.99</v>
      </c>
      <c r="P22" s="177">
        <f>ROUND(J22*K22,2)</f>
        <v>0</v>
      </c>
      <c r="Q22" s="178">
        <f>F22/H22</f>
        <v>1</v>
      </c>
    </row>
    <row r="23" spans="1:17" ht="14.25" customHeight="1" x14ac:dyDescent="0.2">
      <c r="A23" s="163" t="s">
        <v>244</v>
      </c>
      <c r="B23" s="164"/>
      <c r="C23" s="165"/>
      <c r="D23" s="166" t="s">
        <v>62</v>
      </c>
      <c r="E23" s="167" t="s">
        <v>59</v>
      </c>
      <c r="F23" s="168">
        <v>236.6</v>
      </c>
      <c r="G23" s="168">
        <v>0</v>
      </c>
      <c r="H23" s="169">
        <v>236.6</v>
      </c>
      <c r="I23" s="170">
        <f t="shared" ref="I23:I24" si="8">G23+H23</f>
        <v>236.6</v>
      </c>
      <c r="J23" s="171"/>
      <c r="K23" s="172">
        <v>1</v>
      </c>
      <c r="L23" s="173">
        <f>ROUND(F23*K23,2)</f>
        <v>236.6</v>
      </c>
      <c r="M23" s="174">
        <f t="shared" ref="M23:M24" si="9">K23*G23</f>
        <v>0</v>
      </c>
      <c r="N23" s="175">
        <f>ROUND(H23*K23,2)</f>
        <v>236.6</v>
      </c>
      <c r="O23" s="176">
        <f t="shared" ref="O23:O24" si="10">M23+N23</f>
        <v>236.6</v>
      </c>
      <c r="P23" s="177">
        <f>ROUND(J23*K23,2)</f>
        <v>0</v>
      </c>
      <c r="Q23" s="178">
        <f t="shared" ref="Q23:Q24" si="11">F23/H23</f>
        <v>1</v>
      </c>
    </row>
    <row r="24" spans="1:17" ht="42.75" x14ac:dyDescent="0.2">
      <c r="A24" s="163" t="s">
        <v>245</v>
      </c>
      <c r="B24" s="164"/>
      <c r="C24" s="165"/>
      <c r="D24" s="166" t="s">
        <v>65</v>
      </c>
      <c r="E24" s="167" t="s">
        <v>66</v>
      </c>
      <c r="F24" s="168">
        <v>6920.55</v>
      </c>
      <c r="G24" s="168">
        <v>0</v>
      </c>
      <c r="H24" s="169">
        <v>6920.55</v>
      </c>
      <c r="I24" s="170">
        <f t="shared" si="8"/>
        <v>6920.55</v>
      </c>
      <c r="J24" s="171"/>
      <c r="K24" s="172">
        <v>1.31</v>
      </c>
      <c r="L24" s="173">
        <f>ROUND(F24*K24,2)</f>
        <v>9065.92</v>
      </c>
      <c r="M24" s="174">
        <f t="shared" si="9"/>
        <v>0</v>
      </c>
      <c r="N24" s="175">
        <f>ROUND(H24*K24,2)</f>
        <v>9065.92</v>
      </c>
      <c r="O24" s="176">
        <f t="shared" si="10"/>
        <v>9065.92</v>
      </c>
      <c r="P24" s="177">
        <f>ROUND(J24*K24,2)</f>
        <v>0</v>
      </c>
      <c r="Q24" s="178">
        <f t="shared" si="11"/>
        <v>1</v>
      </c>
    </row>
    <row r="25" spans="1:17" x14ac:dyDescent="0.2">
      <c r="A25" s="153" t="s">
        <v>256</v>
      </c>
      <c r="B25" s="154"/>
      <c r="C25" s="154"/>
      <c r="D25" s="155" t="s">
        <v>257</v>
      </c>
      <c r="E25" s="153"/>
      <c r="F25" s="156"/>
      <c r="G25" s="156"/>
      <c r="H25" s="156"/>
      <c r="I25" s="156"/>
      <c r="J25" s="157"/>
      <c r="K25" s="153"/>
      <c r="L25" s="159"/>
      <c r="M25" s="160">
        <f>M26</f>
        <v>0</v>
      </c>
      <c r="N25" s="159">
        <f>N26</f>
        <v>17872.689999999999</v>
      </c>
      <c r="O25" s="160">
        <f>O26</f>
        <v>17872.689999999999</v>
      </c>
      <c r="P25" s="161">
        <f>P26</f>
        <v>0</v>
      </c>
      <c r="Q25" s="162"/>
    </row>
    <row r="26" spans="1:17" x14ac:dyDescent="0.2">
      <c r="A26" s="153" t="s">
        <v>260</v>
      </c>
      <c r="B26" s="154"/>
      <c r="C26" s="154"/>
      <c r="D26" s="155" t="s">
        <v>52</v>
      </c>
      <c r="E26" s="153"/>
      <c r="F26" s="156"/>
      <c r="G26" s="156"/>
      <c r="H26" s="156"/>
      <c r="I26" s="156"/>
      <c r="J26" s="157"/>
      <c r="K26" s="153"/>
      <c r="L26" s="159"/>
      <c r="M26" s="160">
        <f>SUM(M27:M29)</f>
        <v>0</v>
      </c>
      <c r="N26" s="159">
        <f>SUM(N27:N29)</f>
        <v>17872.689999999999</v>
      </c>
      <c r="O26" s="160">
        <f>SUM(O27:O29)</f>
        <v>17872.689999999999</v>
      </c>
      <c r="P26" s="161">
        <f>SUM(P27:P29)</f>
        <v>0</v>
      </c>
      <c r="Q26" s="162"/>
    </row>
    <row r="27" spans="1:17" ht="42.75" x14ac:dyDescent="0.2">
      <c r="A27" s="163" t="s">
        <v>262</v>
      </c>
      <c r="B27" s="164"/>
      <c r="C27" s="165"/>
      <c r="D27" s="166" t="s">
        <v>58</v>
      </c>
      <c r="E27" s="167" t="s">
        <v>59</v>
      </c>
      <c r="F27" s="168">
        <v>425.87</v>
      </c>
      <c r="G27" s="168">
        <v>0</v>
      </c>
      <c r="H27" s="169">
        <v>425.87</v>
      </c>
      <c r="I27" s="170">
        <f>G27+H27</f>
        <v>425.87</v>
      </c>
      <c r="J27" s="171"/>
      <c r="K27" s="172">
        <v>2.65</v>
      </c>
      <c r="L27" s="173">
        <f>ROUND(F27*K27,2)</f>
        <v>1128.56</v>
      </c>
      <c r="M27" s="174">
        <f>K27*G27</f>
        <v>0</v>
      </c>
      <c r="N27" s="175">
        <f>ROUND(H27*K27,2)</f>
        <v>1128.56</v>
      </c>
      <c r="O27" s="176">
        <f>M27+N27</f>
        <v>1128.56</v>
      </c>
      <c r="P27" s="177">
        <f>ROUND(J27*K27,2)</f>
        <v>0</v>
      </c>
      <c r="Q27" s="178">
        <f>H27/F27</f>
        <v>1</v>
      </c>
    </row>
    <row r="28" spans="1:17" ht="14.25" customHeight="1" x14ac:dyDescent="0.2">
      <c r="A28" s="163" t="s">
        <v>263</v>
      </c>
      <c r="B28" s="164"/>
      <c r="C28" s="165"/>
      <c r="D28" s="166" t="s">
        <v>62</v>
      </c>
      <c r="E28" s="167" t="s">
        <v>59</v>
      </c>
      <c r="F28" s="168">
        <v>425.87</v>
      </c>
      <c r="G28" s="168">
        <v>0</v>
      </c>
      <c r="H28" s="169">
        <v>425.87</v>
      </c>
      <c r="I28" s="170">
        <f t="shared" ref="I28:I29" si="12">G28+H28</f>
        <v>425.87</v>
      </c>
      <c r="J28" s="171"/>
      <c r="K28" s="172">
        <v>1</v>
      </c>
      <c r="L28" s="173">
        <f>ROUND(F28*K28,2)</f>
        <v>425.87</v>
      </c>
      <c r="M28" s="174">
        <f t="shared" ref="M28:M29" si="13">K28*G28</f>
        <v>0</v>
      </c>
      <c r="N28" s="175">
        <f>ROUND(H28*K28,2)</f>
        <v>425.87</v>
      </c>
      <c r="O28" s="176">
        <f t="shared" ref="O28:O29" si="14">M28+N28</f>
        <v>425.87</v>
      </c>
      <c r="P28" s="177">
        <f>ROUND(J28*K28,2)</f>
        <v>0</v>
      </c>
      <c r="Q28" s="178">
        <f t="shared" ref="Q28:Q29" si="15">H28/F28</f>
        <v>1</v>
      </c>
    </row>
    <row r="29" spans="1:17" ht="42.75" x14ac:dyDescent="0.2">
      <c r="A29" s="163" t="s">
        <v>264</v>
      </c>
      <c r="B29" s="164"/>
      <c r="C29" s="165"/>
      <c r="D29" s="166" t="s">
        <v>65</v>
      </c>
      <c r="E29" s="167" t="s">
        <v>66</v>
      </c>
      <c r="F29" s="168">
        <v>12456.69</v>
      </c>
      <c r="G29" s="168">
        <v>0</v>
      </c>
      <c r="H29" s="169">
        <v>12456.69</v>
      </c>
      <c r="I29" s="170">
        <f t="shared" si="12"/>
        <v>12456.69</v>
      </c>
      <c r="J29" s="171"/>
      <c r="K29" s="172">
        <v>1.31</v>
      </c>
      <c r="L29" s="173">
        <f>ROUND(F29*K29,2)</f>
        <v>16318.26</v>
      </c>
      <c r="M29" s="174">
        <f t="shared" si="13"/>
        <v>0</v>
      </c>
      <c r="N29" s="175">
        <f>ROUND(H29*K29,2)</f>
        <v>16318.26</v>
      </c>
      <c r="O29" s="176">
        <f t="shared" si="14"/>
        <v>16318.26</v>
      </c>
      <c r="P29" s="177">
        <f>ROUND(J29*K29,2)</f>
        <v>0</v>
      </c>
      <c r="Q29" s="178">
        <f t="shared" si="15"/>
        <v>1</v>
      </c>
    </row>
    <row r="30" spans="1:17" x14ac:dyDescent="0.2">
      <c r="A30" s="153" t="s">
        <v>275</v>
      </c>
      <c r="B30" s="154"/>
      <c r="C30" s="154"/>
      <c r="D30" s="155" t="s">
        <v>276</v>
      </c>
      <c r="E30" s="153"/>
      <c r="F30" s="156"/>
      <c r="G30" s="156"/>
      <c r="H30" s="156"/>
      <c r="I30" s="156"/>
      <c r="J30" s="157"/>
      <c r="K30" s="153"/>
      <c r="L30" s="159"/>
      <c r="M30" s="160">
        <f>M31+M34+M38</f>
        <v>0</v>
      </c>
      <c r="N30" s="159">
        <f>N31+N34+N38</f>
        <v>29244.86</v>
      </c>
      <c r="O30" s="160">
        <f>O31+O34+O38</f>
        <v>29244.86</v>
      </c>
      <c r="P30" s="161">
        <f>P31+P34+P38</f>
        <v>0</v>
      </c>
      <c r="Q30" s="162"/>
    </row>
    <row r="31" spans="1:17" x14ac:dyDescent="0.2">
      <c r="A31" s="153" t="s">
        <v>277</v>
      </c>
      <c r="B31" s="154"/>
      <c r="C31" s="154"/>
      <c r="D31" s="155" t="s">
        <v>47</v>
      </c>
      <c r="E31" s="153"/>
      <c r="F31" s="156"/>
      <c r="G31" s="156"/>
      <c r="H31" s="156"/>
      <c r="I31" s="156"/>
      <c r="J31" s="157"/>
      <c r="K31" s="153"/>
      <c r="L31" s="159"/>
      <c r="M31" s="160">
        <f>SUM(M32:M33)</f>
        <v>0</v>
      </c>
      <c r="N31" s="159">
        <f>SUM(N32:N33)</f>
        <v>5463.3</v>
      </c>
      <c r="O31" s="160">
        <f>SUM(O32:O33)</f>
        <v>5463.3</v>
      </c>
      <c r="P31" s="161">
        <f>SUM(P32:P33)</f>
        <v>0</v>
      </c>
      <c r="Q31" s="162"/>
    </row>
    <row r="32" spans="1:17" ht="42.75" x14ac:dyDescent="0.2">
      <c r="A32" s="163" t="s">
        <v>281</v>
      </c>
      <c r="B32" s="164"/>
      <c r="C32" s="165"/>
      <c r="D32" s="166" t="s">
        <v>283</v>
      </c>
      <c r="E32" s="167" t="s">
        <v>59</v>
      </c>
      <c r="F32" s="168">
        <v>100</v>
      </c>
      <c r="G32" s="168">
        <v>0</v>
      </c>
      <c r="H32" s="169">
        <v>100</v>
      </c>
      <c r="I32" s="170">
        <f>G32+H32</f>
        <v>100</v>
      </c>
      <c r="J32" s="171"/>
      <c r="K32" s="172">
        <v>42.62</v>
      </c>
      <c r="L32" s="173">
        <f>ROUND(F32*K32,2)</f>
        <v>4262</v>
      </c>
      <c r="M32" s="174">
        <f>K32*G32</f>
        <v>0</v>
      </c>
      <c r="N32" s="175">
        <f>ROUND(H32*K32,2)</f>
        <v>4262</v>
      </c>
      <c r="O32" s="176">
        <f>M32+N32</f>
        <v>4262</v>
      </c>
      <c r="P32" s="177">
        <f>ROUND(J32*K32,2)</f>
        <v>0</v>
      </c>
      <c r="Q32" s="178">
        <f>F32/H32</f>
        <v>1</v>
      </c>
    </row>
    <row r="33" spans="1:17" ht="12" customHeight="1" x14ac:dyDescent="0.2">
      <c r="A33" s="163" t="s">
        <v>284</v>
      </c>
      <c r="B33" s="164"/>
      <c r="C33" s="165"/>
      <c r="D33" s="166" t="s">
        <v>286</v>
      </c>
      <c r="E33" s="167" t="s">
        <v>59</v>
      </c>
      <c r="F33" s="168">
        <v>10.6</v>
      </c>
      <c r="G33" s="168">
        <v>0</v>
      </c>
      <c r="H33" s="169">
        <v>10.6</v>
      </c>
      <c r="I33" s="170">
        <f>G33+H33</f>
        <v>10.6</v>
      </c>
      <c r="J33" s="171"/>
      <c r="K33" s="172">
        <v>113.33</v>
      </c>
      <c r="L33" s="173">
        <f>ROUND(F33*K33,2)</f>
        <v>1201.3</v>
      </c>
      <c r="M33" s="174">
        <f>K33*G33</f>
        <v>0</v>
      </c>
      <c r="N33" s="175">
        <f>ROUND(H33*K33,2)</f>
        <v>1201.3</v>
      </c>
      <c r="O33" s="176">
        <f>M33+N33</f>
        <v>1201.3</v>
      </c>
      <c r="P33" s="177">
        <f>ROUND(J33*K33,2)</f>
        <v>0</v>
      </c>
      <c r="Q33" s="178">
        <f>F33/H33</f>
        <v>1</v>
      </c>
    </row>
    <row r="34" spans="1:17" x14ac:dyDescent="0.2">
      <c r="A34" s="153" t="s">
        <v>287</v>
      </c>
      <c r="B34" s="154"/>
      <c r="C34" s="154"/>
      <c r="D34" s="155" t="s">
        <v>288</v>
      </c>
      <c r="E34" s="153"/>
      <c r="F34" s="156"/>
      <c r="G34" s="156"/>
      <c r="H34" s="156"/>
      <c r="I34" s="156"/>
      <c r="J34" s="157"/>
      <c r="K34" s="153"/>
      <c r="L34" s="159"/>
      <c r="M34" s="160">
        <f>SUM(M35:M37)</f>
        <v>0</v>
      </c>
      <c r="N34" s="159">
        <f>SUM(N35:N37)</f>
        <v>16380.44</v>
      </c>
      <c r="O34" s="160">
        <f>SUM(O35:O37)</f>
        <v>16380.44</v>
      </c>
      <c r="P34" s="161">
        <f>SUM(P35:P37)</f>
        <v>0</v>
      </c>
      <c r="Q34" s="162"/>
    </row>
    <row r="35" spans="1:17" ht="12.75" customHeight="1" x14ac:dyDescent="0.2">
      <c r="A35" s="163" t="s">
        <v>289</v>
      </c>
      <c r="B35" s="164"/>
      <c r="C35" s="165"/>
      <c r="D35" s="166" t="s">
        <v>291</v>
      </c>
      <c r="E35" s="167" t="s">
        <v>87</v>
      </c>
      <c r="F35" s="168">
        <v>47</v>
      </c>
      <c r="G35" s="168">
        <v>0</v>
      </c>
      <c r="H35" s="169">
        <v>47</v>
      </c>
      <c r="I35" s="170">
        <f>G35+H35</f>
        <v>47</v>
      </c>
      <c r="J35" s="171"/>
      <c r="K35" s="172">
        <v>79.28</v>
      </c>
      <c r="L35" s="173">
        <f>ROUND(F35*K35,2)</f>
        <v>3726.16</v>
      </c>
      <c r="M35" s="174">
        <f>K35*G35</f>
        <v>0</v>
      </c>
      <c r="N35" s="175">
        <f>ROUND(H35*K35,2)</f>
        <v>3726.16</v>
      </c>
      <c r="O35" s="176">
        <f>M35+N35</f>
        <v>3726.16</v>
      </c>
      <c r="P35" s="177">
        <f>ROUND(J35*K35,2)</f>
        <v>0</v>
      </c>
      <c r="Q35" s="178">
        <f>F35/H35</f>
        <v>1</v>
      </c>
    </row>
    <row r="36" spans="1:17" ht="12.75" customHeight="1" x14ac:dyDescent="0.2">
      <c r="A36" s="163" t="s">
        <v>292</v>
      </c>
      <c r="B36" s="164"/>
      <c r="C36" s="165"/>
      <c r="D36" s="166" t="s">
        <v>294</v>
      </c>
      <c r="E36" s="167" t="s">
        <v>87</v>
      </c>
      <c r="F36" s="168">
        <v>40</v>
      </c>
      <c r="G36" s="168">
        <v>0</v>
      </c>
      <c r="H36" s="169">
        <v>40</v>
      </c>
      <c r="I36" s="170">
        <f t="shared" ref="I36:I37" si="16">G36+H36</f>
        <v>40</v>
      </c>
      <c r="J36" s="171"/>
      <c r="K36" s="172">
        <v>138.53</v>
      </c>
      <c r="L36" s="173">
        <f>ROUND(F36*K36,2)</f>
        <v>5541.2</v>
      </c>
      <c r="M36" s="174">
        <f t="shared" ref="M36:M37" si="17">K36*G36</f>
        <v>0</v>
      </c>
      <c r="N36" s="175">
        <f>ROUND(H36*K36,2)</f>
        <v>5541.2</v>
      </c>
      <c r="O36" s="176">
        <f t="shared" ref="O36:O38" si="18">M36+N36</f>
        <v>5541.2</v>
      </c>
      <c r="P36" s="177">
        <f>ROUND(J36*K36,2)</f>
        <v>0</v>
      </c>
      <c r="Q36" s="178">
        <f t="shared" ref="Q36:Q37" si="19">F36/H36</f>
        <v>1</v>
      </c>
    </row>
    <row r="37" spans="1:17" ht="42.75" x14ac:dyDescent="0.2">
      <c r="A37" s="163" t="s">
        <v>300</v>
      </c>
      <c r="B37" s="164"/>
      <c r="C37" s="165"/>
      <c r="D37" s="166" t="s">
        <v>302</v>
      </c>
      <c r="E37" s="167" t="s">
        <v>193</v>
      </c>
      <c r="F37" s="179">
        <v>4</v>
      </c>
      <c r="G37" s="168">
        <v>0</v>
      </c>
      <c r="H37" s="180">
        <v>4</v>
      </c>
      <c r="I37" s="170">
        <f t="shared" si="16"/>
        <v>4</v>
      </c>
      <c r="J37" s="171"/>
      <c r="K37" s="172">
        <v>1778.27</v>
      </c>
      <c r="L37" s="173">
        <f>ROUND(F37*K37,2)</f>
        <v>7113.08</v>
      </c>
      <c r="M37" s="174">
        <f t="shared" si="17"/>
        <v>0</v>
      </c>
      <c r="N37" s="175">
        <f>ROUND(H37*K37,2)</f>
        <v>7113.08</v>
      </c>
      <c r="O37" s="176">
        <f t="shared" si="18"/>
        <v>7113.08</v>
      </c>
      <c r="P37" s="177">
        <f>ROUND(J37*K37,2)</f>
        <v>0</v>
      </c>
      <c r="Q37" s="178">
        <f t="shared" si="19"/>
        <v>1</v>
      </c>
    </row>
    <row r="38" spans="1:17" x14ac:dyDescent="0.2">
      <c r="A38" s="153" t="s">
        <v>303</v>
      </c>
      <c r="B38" s="154"/>
      <c r="C38" s="154"/>
      <c r="D38" s="155" t="s">
        <v>304</v>
      </c>
      <c r="E38" s="153"/>
      <c r="F38" s="156"/>
      <c r="G38" s="156"/>
      <c r="H38" s="156"/>
      <c r="I38" s="156"/>
      <c r="J38" s="157"/>
      <c r="K38" s="153"/>
      <c r="L38" s="159"/>
      <c r="M38" s="160">
        <f>M39</f>
        <v>0</v>
      </c>
      <c r="N38" s="159">
        <f>N39</f>
        <v>7401.12</v>
      </c>
      <c r="O38" s="160">
        <f t="shared" si="18"/>
        <v>7401.12</v>
      </c>
      <c r="P38" s="161">
        <f>P39</f>
        <v>0</v>
      </c>
      <c r="Q38" s="162"/>
    </row>
    <row r="39" spans="1:17" ht="43.5" thickBot="1" x14ac:dyDescent="0.25">
      <c r="A39" s="181" t="s">
        <v>305</v>
      </c>
      <c r="B39" s="182"/>
      <c r="C39" s="183"/>
      <c r="D39" s="184" t="s">
        <v>307</v>
      </c>
      <c r="E39" s="185" t="s">
        <v>193</v>
      </c>
      <c r="F39" s="186">
        <v>2</v>
      </c>
      <c r="G39" s="186">
        <v>0</v>
      </c>
      <c r="H39" s="187">
        <f>1+1</f>
        <v>2</v>
      </c>
      <c r="I39" s="188"/>
      <c r="J39" s="189"/>
      <c r="K39" s="190">
        <v>3700.56</v>
      </c>
      <c r="L39" s="191">
        <f>ROUND(F39*K39,2)</f>
        <v>7401.12</v>
      </c>
      <c r="M39" s="192">
        <f>K39*G39</f>
        <v>0</v>
      </c>
      <c r="N39" s="193">
        <f>ROUND(H39*K39,2)</f>
        <v>7401.12</v>
      </c>
      <c r="O39" s="194">
        <f>M39+N39</f>
        <v>7401.12</v>
      </c>
      <c r="P39" s="195">
        <f>ROUND(J39*K39,2)</f>
        <v>0</v>
      </c>
      <c r="Q39" s="196">
        <f>F39/H39</f>
        <v>1</v>
      </c>
    </row>
    <row r="40" spans="1:17" ht="16.5" thickBot="1" x14ac:dyDescent="0.25">
      <c r="A40" s="197" t="s">
        <v>372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9">
        <f>SUM(L11:L39)</f>
        <v>78536.5141</v>
      </c>
      <c r="M40" s="199">
        <f>M10+M15+M20+M25+M30</f>
        <v>0</v>
      </c>
      <c r="N40" s="200">
        <f>N10+N15+N20+N25+N30</f>
        <v>78536.52</v>
      </c>
      <c r="O40" s="199">
        <f>O10+O15+O20+O25+O30</f>
        <v>78536.52</v>
      </c>
      <c r="P40" s="201">
        <f>P10+P15+P20+P25+P30</f>
        <v>0</v>
      </c>
      <c r="Q40" s="202"/>
    </row>
    <row r="41" spans="1:17" ht="15.75" thickBot="1" x14ac:dyDescent="0.25">
      <c r="A41" s="203" t="s">
        <v>373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5"/>
      <c r="L41" s="206">
        <f>L40/L40</f>
        <v>1</v>
      </c>
      <c r="M41" s="206">
        <f>M40/L40</f>
        <v>0</v>
      </c>
      <c r="N41" s="207">
        <f>N40/L40</f>
        <v>1.0000000751242919</v>
      </c>
      <c r="O41" s="207">
        <f>O40/L40</f>
        <v>1.0000000751242919</v>
      </c>
      <c r="P41" s="206">
        <f>P40/L40</f>
        <v>0</v>
      </c>
      <c r="Q41" s="208"/>
    </row>
    <row r="42" spans="1:17" x14ac:dyDescent="0.2">
      <c r="A42" s="209" t="s">
        <v>374</v>
      </c>
      <c r="B42" s="210"/>
      <c r="C42" s="210"/>
      <c r="D42" s="210"/>
      <c r="E42" s="210"/>
      <c r="F42" s="211"/>
      <c r="G42" s="212" t="s">
        <v>375</v>
      </c>
      <c r="H42" s="213"/>
      <c r="I42" s="213"/>
      <c r="J42" s="213"/>
      <c r="K42" s="213"/>
      <c r="L42" s="214"/>
      <c r="M42" s="212" t="s">
        <v>376</v>
      </c>
      <c r="N42" s="213"/>
      <c r="O42" s="213"/>
      <c r="P42" s="213"/>
      <c r="Q42" s="215"/>
    </row>
    <row r="43" spans="1:17" x14ac:dyDescent="0.2">
      <c r="A43" s="216"/>
      <c r="B43" s="217"/>
      <c r="C43" s="217"/>
      <c r="D43" s="217"/>
      <c r="E43" s="217"/>
      <c r="F43" s="218"/>
      <c r="G43" s="219"/>
      <c r="H43" s="220"/>
      <c r="I43" s="220"/>
      <c r="J43" s="220"/>
      <c r="K43" s="220"/>
      <c r="L43" s="221"/>
      <c r="M43" s="219"/>
      <c r="N43" s="220"/>
      <c r="O43" s="220"/>
      <c r="P43" s="220"/>
      <c r="Q43" s="222"/>
    </row>
    <row r="44" spans="1:17" x14ac:dyDescent="0.2">
      <c r="A44" s="216"/>
      <c r="B44" s="217"/>
      <c r="C44" s="217"/>
      <c r="D44" s="217"/>
      <c r="E44" s="217"/>
      <c r="F44" s="218"/>
      <c r="G44" s="219"/>
      <c r="H44" s="220"/>
      <c r="I44" s="220"/>
      <c r="J44" s="220"/>
      <c r="K44" s="220"/>
      <c r="L44" s="221"/>
      <c r="M44" s="219"/>
      <c r="N44" s="220"/>
      <c r="O44" s="220"/>
      <c r="P44" s="220"/>
      <c r="Q44" s="222"/>
    </row>
    <row r="45" spans="1:17" x14ac:dyDescent="0.2">
      <c r="A45" s="216"/>
      <c r="B45" s="217"/>
      <c r="C45" s="217"/>
      <c r="D45" s="217"/>
      <c r="E45" s="217"/>
      <c r="F45" s="218"/>
      <c r="G45" s="219"/>
      <c r="H45" s="220"/>
      <c r="I45" s="220"/>
      <c r="J45" s="220"/>
      <c r="K45" s="220"/>
      <c r="L45" s="221"/>
      <c r="M45" s="219"/>
      <c r="N45" s="220"/>
      <c r="O45" s="220"/>
      <c r="P45" s="220"/>
      <c r="Q45" s="222"/>
    </row>
    <row r="46" spans="1:17" x14ac:dyDescent="0.2">
      <c r="A46" s="216"/>
      <c r="B46" s="217"/>
      <c r="C46" s="217"/>
      <c r="D46" s="217"/>
      <c r="E46" s="217"/>
      <c r="F46" s="218"/>
      <c r="G46" s="219"/>
      <c r="H46" s="220"/>
      <c r="I46" s="220"/>
      <c r="J46" s="220"/>
      <c r="K46" s="220"/>
      <c r="L46" s="221"/>
      <c r="M46" s="219"/>
      <c r="N46" s="220"/>
      <c r="O46" s="220"/>
      <c r="P46" s="220"/>
      <c r="Q46" s="222"/>
    </row>
    <row r="47" spans="1:17" x14ac:dyDescent="0.2">
      <c r="A47" s="216"/>
      <c r="B47" s="217"/>
      <c r="C47" s="217"/>
      <c r="D47" s="217"/>
      <c r="E47" s="217"/>
      <c r="F47" s="218"/>
      <c r="G47" s="219"/>
      <c r="H47" s="220"/>
      <c r="I47" s="220"/>
      <c r="J47" s="220"/>
      <c r="K47" s="220"/>
      <c r="L47" s="221"/>
      <c r="M47" s="219"/>
      <c r="N47" s="220"/>
      <c r="O47" s="220"/>
      <c r="P47" s="220"/>
      <c r="Q47" s="222"/>
    </row>
    <row r="48" spans="1:17" x14ac:dyDescent="0.2">
      <c r="A48" s="216"/>
      <c r="B48" s="217"/>
      <c r="C48" s="217"/>
      <c r="D48" s="217"/>
      <c r="E48" s="217"/>
      <c r="F48" s="218"/>
      <c r="G48" s="219"/>
      <c r="H48" s="220"/>
      <c r="I48" s="220"/>
      <c r="J48" s="220"/>
      <c r="K48" s="220"/>
      <c r="L48" s="221"/>
      <c r="M48" s="219"/>
      <c r="N48" s="220"/>
      <c r="O48" s="220"/>
      <c r="P48" s="220"/>
      <c r="Q48" s="222"/>
    </row>
    <row r="49" spans="1:17" x14ac:dyDescent="0.2">
      <c r="A49" s="216"/>
      <c r="B49" s="217"/>
      <c r="C49" s="217"/>
      <c r="D49" s="217"/>
      <c r="E49" s="217"/>
      <c r="F49" s="218"/>
      <c r="G49" s="219"/>
      <c r="H49" s="220"/>
      <c r="I49" s="220"/>
      <c r="J49" s="220"/>
      <c r="K49" s="220"/>
      <c r="L49" s="221"/>
      <c r="M49" s="219"/>
      <c r="N49" s="220"/>
      <c r="O49" s="220"/>
      <c r="P49" s="220"/>
      <c r="Q49" s="222"/>
    </row>
    <row r="50" spans="1:17" ht="15.75" thickBot="1" x14ac:dyDescent="0.25">
      <c r="A50" s="223"/>
      <c r="B50" s="224"/>
      <c r="C50" s="224"/>
      <c r="D50" s="224"/>
      <c r="E50" s="224"/>
      <c r="F50" s="225"/>
      <c r="G50" s="226"/>
      <c r="H50" s="227"/>
      <c r="I50" s="227"/>
      <c r="J50" s="227"/>
      <c r="K50" s="227"/>
      <c r="L50" s="228"/>
      <c r="M50" s="226"/>
      <c r="N50" s="227"/>
      <c r="O50" s="227"/>
      <c r="P50" s="227"/>
      <c r="Q50" s="229"/>
    </row>
  </sheetData>
  <mergeCells count="18">
    <mergeCell ref="A42:F50"/>
    <mergeCell ref="G42:L50"/>
    <mergeCell ref="M42:Q50"/>
    <mergeCell ref="A6:Q6"/>
    <mergeCell ref="A7:Q7"/>
    <mergeCell ref="E8:J8"/>
    <mergeCell ref="K8:P8"/>
    <mergeCell ref="A40:K40"/>
    <mergeCell ref="A41:K41"/>
    <mergeCell ref="A1:B5"/>
    <mergeCell ref="C1:N1"/>
    <mergeCell ref="O1:Q1"/>
    <mergeCell ref="C2:N4"/>
    <mergeCell ref="P2:Q2"/>
    <mergeCell ref="P3:Q3"/>
    <mergeCell ref="P4:Q4"/>
    <mergeCell ref="C5:N5"/>
    <mergeCell ref="O5:P5"/>
  </mergeCells>
  <pageMargins left="0.511811024" right="0.511811024" top="0.78740157499999996" bottom="0.78740157499999996" header="0.31496062000000002" footer="0.31496062000000002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BM 8 do Contrato</vt:lpstr>
      <vt:lpstr>BM 01 DO ADT 02</vt:lpstr>
      <vt:lpstr>'BM 8 do Contrato'!Area_de_impressao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Lana Lais Pereira Cruz</cp:lastModifiedBy>
  <cp:revision>0</cp:revision>
  <cp:lastPrinted>2024-08-02T11:27:08Z</cp:lastPrinted>
  <dcterms:created xsi:type="dcterms:W3CDTF">2022-09-13T18:05:45Z</dcterms:created>
  <dcterms:modified xsi:type="dcterms:W3CDTF">2025-03-21T14:47:01Z</dcterms:modified>
</cp:coreProperties>
</file>