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MINFRA\DIROB\6 - FISCAIS\LANA\Nova EAP\Novas EAPS\Atulização dos Aditivos e BM enviados por DIROB\Últimos Bm's enviados em 29.05.25\Últimos BMs pagos\Unindo Bm do Balcão Corrido\"/>
    </mc:Choice>
  </mc:AlternateContent>
  <xr:revisionPtr revIDLastSave="0" documentId="13_ncr:1_{BF4415C2-164C-4457-B5BF-11E89AFE5E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M 03 - SERVIÇOS" sheetId="1" r:id="rId1"/>
    <sheet name="01.01.001.001" sheetId="3" r:id="rId2"/>
    <sheet name="02." sheetId="4" r:id="rId3"/>
    <sheet name="02.01.02" sheetId="6" r:id="rId4"/>
    <sheet name="02.05" sheetId="9" r:id="rId5"/>
    <sheet name="02.06" sheetId="10" r:id="rId6"/>
    <sheet name="Planilha1" sheetId="11" r:id="rId7"/>
    <sheet name="BM 03 - MATERIAIS" sheetId="12" r:id="rId8"/>
    <sheet name="Planilha1-MATERIAIS" sheetId="13" r:id="rId9"/>
  </sheets>
  <externalReferences>
    <externalReference r:id="rId10"/>
  </externalReferences>
  <definedNames>
    <definedName name="_xlnm.Print_Titles" localSheetId="7">'BM 03 - MATERIAIS'!$1:$12</definedName>
    <definedName name="_xlnm.Print_Titles" localSheetId="0">'BM 03 - SERVIÇOS'!$1:$12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3" l="1"/>
  <c r="B8" i="13"/>
  <c r="C6" i="13"/>
  <c r="C8" i="13" s="1"/>
  <c r="B6" i="13"/>
  <c r="B3" i="13"/>
  <c r="B2" i="13"/>
  <c r="A1" i="13"/>
  <c r="M73" i="12"/>
  <c r="K73" i="12"/>
  <c r="J73" i="12"/>
  <c r="J72" i="12" s="1"/>
  <c r="H73" i="12"/>
  <c r="F73" i="12"/>
  <c r="F72" i="12"/>
  <c r="M71" i="12"/>
  <c r="K71" i="12"/>
  <c r="J71" i="12"/>
  <c r="H71" i="12"/>
  <c r="L71" i="12" s="1"/>
  <c r="F71" i="12"/>
  <c r="K70" i="12"/>
  <c r="J70" i="12"/>
  <c r="H70" i="12"/>
  <c r="F70" i="12"/>
  <c r="K69" i="12"/>
  <c r="M69" i="12" s="1"/>
  <c r="J69" i="12"/>
  <c r="J60" i="12" s="1"/>
  <c r="J59" i="12" s="1"/>
  <c r="H69" i="12"/>
  <c r="L69" i="12" s="1"/>
  <c r="O69" i="12" s="1"/>
  <c r="F69" i="12"/>
  <c r="O68" i="12"/>
  <c r="L68" i="12"/>
  <c r="K68" i="12"/>
  <c r="M68" i="12" s="1"/>
  <c r="J68" i="12"/>
  <c r="H68" i="12"/>
  <c r="F68" i="12"/>
  <c r="N68" i="12" s="1"/>
  <c r="P68" i="12" s="1"/>
  <c r="P67" i="12"/>
  <c r="M67" i="12"/>
  <c r="L67" i="12"/>
  <c r="K67" i="12"/>
  <c r="J67" i="12"/>
  <c r="H67" i="12"/>
  <c r="F67" i="12"/>
  <c r="N67" i="12" s="1"/>
  <c r="M66" i="12"/>
  <c r="K66" i="12"/>
  <c r="J66" i="12"/>
  <c r="H66" i="12"/>
  <c r="L66" i="12" s="1"/>
  <c r="F66" i="12"/>
  <c r="N65" i="12"/>
  <c r="P65" i="12" s="1"/>
  <c r="K65" i="12"/>
  <c r="M65" i="12" s="1"/>
  <c r="J65" i="12"/>
  <c r="H65" i="12"/>
  <c r="L65" i="12" s="1"/>
  <c r="O65" i="12" s="1"/>
  <c r="F65" i="12"/>
  <c r="O64" i="12"/>
  <c r="L64" i="12"/>
  <c r="K64" i="12"/>
  <c r="M64" i="12" s="1"/>
  <c r="J64" i="12"/>
  <c r="H64" i="12"/>
  <c r="F64" i="12"/>
  <c r="N64" i="12" s="1"/>
  <c r="P64" i="12" s="1"/>
  <c r="M63" i="12"/>
  <c r="L63" i="12"/>
  <c r="K63" i="12"/>
  <c r="J63" i="12"/>
  <c r="H63" i="12"/>
  <c r="F63" i="12"/>
  <c r="M62" i="12"/>
  <c r="K62" i="12"/>
  <c r="J62" i="12"/>
  <c r="H62" i="12"/>
  <c r="F62" i="12"/>
  <c r="N61" i="12"/>
  <c r="K61" i="12"/>
  <c r="M61" i="12" s="1"/>
  <c r="J61" i="12"/>
  <c r="H61" i="12"/>
  <c r="L61" i="12" s="1"/>
  <c r="F61" i="12"/>
  <c r="K60" i="12"/>
  <c r="K59" i="12"/>
  <c r="O58" i="12"/>
  <c r="K58" i="12"/>
  <c r="M58" i="12" s="1"/>
  <c r="J58" i="12"/>
  <c r="H58" i="12"/>
  <c r="L58" i="12" s="1"/>
  <c r="N58" i="12" s="1"/>
  <c r="P58" i="12" s="1"/>
  <c r="F58" i="12"/>
  <c r="L57" i="12"/>
  <c r="K57" i="12"/>
  <c r="M57" i="12" s="1"/>
  <c r="J57" i="12"/>
  <c r="H57" i="12"/>
  <c r="F57" i="12"/>
  <c r="N57" i="12" s="1"/>
  <c r="N56" i="12" s="1"/>
  <c r="K56" i="12"/>
  <c r="J56" i="12"/>
  <c r="F56" i="12"/>
  <c r="M55" i="12"/>
  <c r="K55" i="12"/>
  <c r="J55" i="12"/>
  <c r="H55" i="12"/>
  <c r="L55" i="12" s="1"/>
  <c r="O55" i="12" s="1"/>
  <c r="F55" i="12"/>
  <c r="M54" i="12"/>
  <c r="K54" i="12"/>
  <c r="J54" i="12"/>
  <c r="H54" i="12"/>
  <c r="L54" i="12" s="1"/>
  <c r="O54" i="12" s="1"/>
  <c r="F54" i="12"/>
  <c r="O53" i="12"/>
  <c r="K53" i="12"/>
  <c r="M53" i="12" s="1"/>
  <c r="J53" i="12"/>
  <c r="H53" i="12"/>
  <c r="L53" i="12" s="1"/>
  <c r="N53" i="12" s="1"/>
  <c r="P53" i="12" s="1"/>
  <c r="F53" i="12"/>
  <c r="L52" i="12"/>
  <c r="K52" i="12"/>
  <c r="M52" i="12" s="1"/>
  <c r="J52" i="12"/>
  <c r="H52" i="12"/>
  <c r="F52" i="12"/>
  <c r="N52" i="12" s="1"/>
  <c r="P52" i="12" s="1"/>
  <c r="M51" i="12"/>
  <c r="K51" i="12"/>
  <c r="J51" i="12"/>
  <c r="H51" i="12"/>
  <c r="F51" i="12"/>
  <c r="M50" i="12"/>
  <c r="K50" i="12"/>
  <c r="J50" i="12"/>
  <c r="J47" i="12" s="1"/>
  <c r="H50" i="12"/>
  <c r="L50" i="12" s="1"/>
  <c r="O50" i="12" s="1"/>
  <c r="F50" i="12"/>
  <c r="O49" i="12"/>
  <c r="K49" i="12"/>
  <c r="M49" i="12" s="1"/>
  <c r="J49" i="12"/>
  <c r="H49" i="12"/>
  <c r="L49" i="12" s="1"/>
  <c r="N49" i="12" s="1"/>
  <c r="P49" i="12" s="1"/>
  <c r="F49" i="12"/>
  <c r="L48" i="12"/>
  <c r="K48" i="12"/>
  <c r="M48" i="12" s="1"/>
  <c r="J48" i="12"/>
  <c r="H48" i="12"/>
  <c r="F48" i="12"/>
  <c r="L46" i="12"/>
  <c r="K46" i="12"/>
  <c r="M46" i="12" s="1"/>
  <c r="J46" i="12"/>
  <c r="H46" i="12"/>
  <c r="F46" i="12"/>
  <c r="L45" i="12"/>
  <c r="J45" i="12"/>
  <c r="H45" i="12"/>
  <c r="J44" i="12"/>
  <c r="H44" i="12"/>
  <c r="O43" i="12"/>
  <c r="K43" i="12"/>
  <c r="M43" i="12" s="1"/>
  <c r="J43" i="12"/>
  <c r="H43" i="12"/>
  <c r="L43" i="12" s="1"/>
  <c r="N43" i="12" s="1"/>
  <c r="P43" i="12" s="1"/>
  <c r="F43" i="12"/>
  <c r="L42" i="12"/>
  <c r="K42" i="12"/>
  <c r="M42" i="12" s="1"/>
  <c r="J42" i="12"/>
  <c r="H42" i="12"/>
  <c r="F42" i="12"/>
  <c r="M41" i="12"/>
  <c r="K41" i="12"/>
  <c r="J41" i="12"/>
  <c r="H41" i="12"/>
  <c r="K40" i="12"/>
  <c r="M40" i="12" s="1"/>
  <c r="J40" i="12"/>
  <c r="J37" i="12" s="1"/>
  <c r="H40" i="12"/>
  <c r="L40" i="12" s="1"/>
  <c r="O40" i="12" s="1"/>
  <c r="F40" i="12"/>
  <c r="O39" i="12"/>
  <c r="L39" i="12"/>
  <c r="K39" i="12"/>
  <c r="M39" i="12" s="1"/>
  <c r="J39" i="12"/>
  <c r="H39" i="12"/>
  <c r="F39" i="12"/>
  <c r="N39" i="12" s="1"/>
  <c r="P39" i="12" s="1"/>
  <c r="M38" i="12"/>
  <c r="L38" i="12"/>
  <c r="K38" i="12"/>
  <c r="J38" i="12"/>
  <c r="H38" i="12"/>
  <c r="F38" i="12"/>
  <c r="M37" i="12"/>
  <c r="K37" i="12"/>
  <c r="H37" i="12"/>
  <c r="K36" i="12"/>
  <c r="M36" i="12" s="1"/>
  <c r="J36" i="12"/>
  <c r="H36" i="12"/>
  <c r="F36" i="12"/>
  <c r="O35" i="12"/>
  <c r="K35" i="12"/>
  <c r="M35" i="12" s="1"/>
  <c r="J35" i="12"/>
  <c r="H35" i="12"/>
  <c r="L35" i="12" s="1"/>
  <c r="F35" i="12"/>
  <c r="N35" i="12" s="1"/>
  <c r="P35" i="12" s="1"/>
  <c r="M34" i="12"/>
  <c r="K34" i="12"/>
  <c r="F34" i="12"/>
  <c r="M33" i="12"/>
  <c r="K33" i="12"/>
  <c r="J33" i="12"/>
  <c r="H33" i="12"/>
  <c r="F33" i="12"/>
  <c r="K32" i="12"/>
  <c r="M32" i="12" s="1"/>
  <c r="J32" i="12"/>
  <c r="H32" i="12"/>
  <c r="F32" i="12"/>
  <c r="F31" i="12" s="1"/>
  <c r="K31" i="12"/>
  <c r="M31" i="12" s="1"/>
  <c r="K30" i="12"/>
  <c r="M30" i="12" s="1"/>
  <c r="F30" i="12"/>
  <c r="M29" i="12"/>
  <c r="K29" i="12"/>
  <c r="J29" i="12"/>
  <c r="H29" i="12"/>
  <c r="L29" i="12" s="1"/>
  <c r="O29" i="12" s="1"/>
  <c r="F29" i="12"/>
  <c r="K28" i="12"/>
  <c r="M28" i="12" s="1"/>
  <c r="J28" i="12"/>
  <c r="L28" i="12" s="1"/>
  <c r="O28" i="12" s="1"/>
  <c r="H28" i="12"/>
  <c r="F28" i="12"/>
  <c r="K27" i="12"/>
  <c r="M27" i="12" s="1"/>
  <c r="J27" i="12"/>
  <c r="H27" i="12"/>
  <c r="F27" i="12"/>
  <c r="F26" i="12"/>
  <c r="K25" i="12"/>
  <c r="M25" i="12" s="1"/>
  <c r="L24" i="12"/>
  <c r="K24" i="12"/>
  <c r="M24" i="12" s="1"/>
  <c r="J24" i="12"/>
  <c r="H24" i="12"/>
  <c r="F24" i="12"/>
  <c r="N24" i="12" s="1"/>
  <c r="P24" i="12" s="1"/>
  <c r="M23" i="12"/>
  <c r="K23" i="12"/>
  <c r="J23" i="12"/>
  <c r="H23" i="12"/>
  <c r="F23" i="12"/>
  <c r="J22" i="12"/>
  <c r="J21" i="12" s="1"/>
  <c r="F22" i="12"/>
  <c r="F21" i="12" s="1"/>
  <c r="K20" i="12"/>
  <c r="M20" i="12" s="1"/>
  <c r="K19" i="12"/>
  <c r="M19" i="12" s="1"/>
  <c r="J19" i="12"/>
  <c r="H19" i="12"/>
  <c r="F19" i="12"/>
  <c r="J18" i="12"/>
  <c r="F18" i="12"/>
  <c r="K17" i="12"/>
  <c r="M17" i="12" s="1"/>
  <c r="J17" i="12"/>
  <c r="H17" i="12"/>
  <c r="F17" i="12"/>
  <c r="J16" i="12"/>
  <c r="J13" i="12" s="1"/>
  <c r="F16" i="12"/>
  <c r="K15" i="12"/>
  <c r="M15" i="12" s="1"/>
  <c r="J15" i="12"/>
  <c r="H15" i="12"/>
  <c r="L15" i="12" s="1"/>
  <c r="F15" i="12"/>
  <c r="J14" i="12"/>
  <c r="F14" i="12"/>
  <c r="K13" i="12"/>
  <c r="M13" i="12" s="1"/>
  <c r="F13" i="12"/>
  <c r="I4" i="12"/>
  <c r="L14" i="12" l="1"/>
  <c r="N15" i="12"/>
  <c r="O15" i="12"/>
  <c r="L19" i="12"/>
  <c r="H18" i="12"/>
  <c r="J31" i="12"/>
  <c r="J30" i="12" s="1"/>
  <c r="L32" i="12"/>
  <c r="L33" i="12"/>
  <c r="H31" i="12"/>
  <c r="L36" i="12"/>
  <c r="J34" i="12"/>
  <c r="F41" i="12"/>
  <c r="N42" i="12"/>
  <c r="O42" i="12"/>
  <c r="L41" i="12"/>
  <c r="O45" i="12"/>
  <c r="L44" i="12"/>
  <c r="N48" i="12"/>
  <c r="F47" i="12"/>
  <c r="O48" i="12"/>
  <c r="N50" i="12"/>
  <c r="P50" i="12" s="1"/>
  <c r="P56" i="12"/>
  <c r="O57" i="12"/>
  <c r="N23" i="12"/>
  <c r="N46" i="12"/>
  <c r="F45" i="12"/>
  <c r="F44" i="12" s="1"/>
  <c r="O46" i="12"/>
  <c r="N51" i="12"/>
  <c r="P51" i="12" s="1"/>
  <c r="P57" i="12"/>
  <c r="P61" i="12"/>
  <c r="L73" i="12"/>
  <c r="H72" i="12"/>
  <c r="H14" i="12"/>
  <c r="L17" i="12"/>
  <c r="H16" i="12"/>
  <c r="L23" i="12"/>
  <c r="H22" i="12"/>
  <c r="H21" i="12" s="1"/>
  <c r="O24" i="12"/>
  <c r="F25" i="12"/>
  <c r="H26" i="12"/>
  <c r="N28" i="12"/>
  <c r="P28" i="12" s="1"/>
  <c r="F37" i="12"/>
  <c r="N37" i="12" s="1"/>
  <c r="P37" i="12" s="1"/>
  <c r="N38" i="12"/>
  <c r="P38" i="12" s="1"/>
  <c r="O38" i="12"/>
  <c r="L51" i="12"/>
  <c r="O51" i="12" s="1"/>
  <c r="H47" i="12"/>
  <c r="O52" i="12"/>
  <c r="N54" i="12"/>
  <c r="P54" i="12" s="1"/>
  <c r="O61" i="12"/>
  <c r="O66" i="12"/>
  <c r="N66" i="12"/>
  <c r="P66" i="12" s="1"/>
  <c r="O67" i="12"/>
  <c r="L70" i="12"/>
  <c r="O70" i="12" s="1"/>
  <c r="O71" i="12"/>
  <c r="N71" i="12"/>
  <c r="N19" i="12"/>
  <c r="J26" i="12"/>
  <c r="J25" i="12" s="1"/>
  <c r="J20" i="12" s="1"/>
  <c r="J75" i="12" s="1"/>
  <c r="N29" i="12"/>
  <c r="P29" i="12" s="1"/>
  <c r="L37" i="12"/>
  <c r="N40" i="12"/>
  <c r="P40" i="12" s="1"/>
  <c r="L47" i="12"/>
  <c r="O47" i="12" s="1"/>
  <c r="N55" i="12"/>
  <c r="P55" i="12" s="1"/>
  <c r="L56" i="12"/>
  <c r="O56" i="12" s="1"/>
  <c r="L62" i="12"/>
  <c r="H60" i="12"/>
  <c r="H59" i="12" s="1"/>
  <c r="N63" i="12"/>
  <c r="P63" i="12" s="1"/>
  <c r="F60" i="12"/>
  <c r="F59" i="12" s="1"/>
  <c r="O63" i="12"/>
  <c r="N69" i="12"/>
  <c r="P69" i="12" s="1"/>
  <c r="L27" i="12"/>
  <c r="H34" i="12"/>
  <c r="H56" i="12"/>
  <c r="O1" i="12" l="1"/>
  <c r="F20" i="12"/>
  <c r="P23" i="12"/>
  <c r="N22" i="12"/>
  <c r="L31" i="12"/>
  <c r="H30" i="12"/>
  <c r="L30" i="12" s="1"/>
  <c r="P15" i="12"/>
  <c r="N14" i="12"/>
  <c r="O62" i="12"/>
  <c r="N62" i="12"/>
  <c r="L60" i="12"/>
  <c r="O41" i="12"/>
  <c r="O33" i="12"/>
  <c r="N33" i="12"/>
  <c r="P33" i="12" s="1"/>
  <c r="L34" i="12"/>
  <c r="O37" i="12"/>
  <c r="P71" i="12"/>
  <c r="N70" i="12"/>
  <c r="P70" i="12" s="1"/>
  <c r="H13" i="12"/>
  <c r="N47" i="12"/>
  <c r="P47" i="12" s="1"/>
  <c r="P48" i="12"/>
  <c r="O36" i="12"/>
  <c r="N36" i="12"/>
  <c r="P36" i="12" s="1"/>
  <c r="O32" i="12"/>
  <c r="N32" i="12"/>
  <c r="P32" i="12" s="1"/>
  <c r="L18" i="12"/>
  <c r="O18" i="12" s="1"/>
  <c r="O19" i="12"/>
  <c r="L72" i="12"/>
  <c r="O72" i="12" s="1"/>
  <c r="O73" i="12"/>
  <c r="N73" i="12"/>
  <c r="P19" i="12"/>
  <c r="N18" i="12"/>
  <c r="P18" i="12" s="1"/>
  <c r="L16" i="12"/>
  <c r="O16" i="12" s="1"/>
  <c r="N17" i="12"/>
  <c r="O17" i="12"/>
  <c r="O14" i="12"/>
  <c r="L13" i="12"/>
  <c r="N27" i="12"/>
  <c r="L26" i="12"/>
  <c r="O26" i="12" s="1"/>
  <c r="O27" i="12"/>
  <c r="H25" i="12"/>
  <c r="L25" i="12" s="1"/>
  <c r="O25" i="12" s="1"/>
  <c r="L22" i="12"/>
  <c r="O23" i="12"/>
  <c r="N45" i="12"/>
  <c r="P46" i="12"/>
  <c r="O44" i="12"/>
  <c r="N41" i="12"/>
  <c r="P41" i="12" s="1"/>
  <c r="P42" i="12"/>
  <c r="O13" i="12" l="1"/>
  <c r="P62" i="12"/>
  <c r="N60" i="12"/>
  <c r="O30" i="12"/>
  <c r="N30" i="12"/>
  <c r="P30" i="12" s="1"/>
  <c r="O31" i="12"/>
  <c r="N31" i="12"/>
  <c r="P31" i="12" s="1"/>
  <c r="P14" i="12"/>
  <c r="P22" i="12"/>
  <c r="N21" i="12"/>
  <c r="P21" i="12" s="1"/>
  <c r="F75" i="12"/>
  <c r="P45" i="12"/>
  <c r="N44" i="12"/>
  <c r="P44" i="12" s="1"/>
  <c r="N25" i="12"/>
  <c r="P25" i="12" s="1"/>
  <c r="O22" i="12"/>
  <c r="L21" i="12"/>
  <c r="N26" i="12"/>
  <c r="P26" i="12" s="1"/>
  <c r="P27" i="12"/>
  <c r="P17" i="12"/>
  <c r="N16" i="12"/>
  <c r="P16" i="12" s="1"/>
  <c r="P73" i="12"/>
  <c r="N72" i="12"/>
  <c r="P72" i="12" s="1"/>
  <c r="H20" i="12"/>
  <c r="H75" i="12" s="1"/>
  <c r="H76" i="12" s="1"/>
  <c r="O34" i="12"/>
  <c r="N34" i="12"/>
  <c r="P34" i="12" s="1"/>
  <c r="L59" i="12"/>
  <c r="O59" i="12" s="1"/>
  <c r="O60" i="12"/>
  <c r="O21" i="12" l="1"/>
  <c r="L20" i="12"/>
  <c r="N59" i="12"/>
  <c r="P59" i="12" s="1"/>
  <c r="P60" i="12"/>
  <c r="F76" i="12"/>
  <c r="J76" i="12"/>
  <c r="N13" i="12"/>
  <c r="P13" i="12" l="1"/>
  <c r="N75" i="12"/>
  <c r="O20" i="12"/>
  <c r="L75" i="12"/>
  <c r="N20" i="12"/>
  <c r="P20" i="12" s="1"/>
  <c r="L76" i="12" l="1"/>
  <c r="O75" i="12"/>
  <c r="N76" i="12"/>
  <c r="P75" i="12"/>
  <c r="R16" i="11" l="1"/>
  <c r="R12" i="11"/>
  <c r="R13" i="11"/>
  <c r="R14" i="11"/>
  <c r="R15" i="11"/>
  <c r="R9" i="11"/>
  <c r="R10" i="11"/>
  <c r="R11" i="11"/>
  <c r="R8" i="11"/>
  <c r="E44" i="11"/>
  <c r="E20" i="11"/>
  <c r="G19" i="11"/>
  <c r="G18" i="11"/>
  <c r="G17" i="11"/>
  <c r="G16" i="11"/>
  <c r="G11" i="11"/>
  <c r="G10" i="11"/>
  <c r="G9" i="11"/>
  <c r="N6" i="9" l="1"/>
  <c r="N4" i="10"/>
  <c r="C7" i="10"/>
  <c r="B3" i="10"/>
  <c r="B2" i="10"/>
  <c r="A1" i="10"/>
  <c r="B8" i="10"/>
  <c r="C8" i="10"/>
  <c r="B6" i="10"/>
  <c r="C8" i="9"/>
  <c r="C7" i="9"/>
  <c r="B3" i="9"/>
  <c r="B2" i="9"/>
  <c r="A1" i="9"/>
  <c r="B8" i="9"/>
  <c r="B6" i="9"/>
  <c r="C28" i="6"/>
  <c r="C27" i="6"/>
  <c r="B23" i="6"/>
  <c r="B22" i="6"/>
  <c r="A21" i="6"/>
  <c r="B28" i="6"/>
  <c r="C18" i="6"/>
  <c r="B14" i="6"/>
  <c r="B13" i="6"/>
  <c r="A12" i="6"/>
  <c r="B19" i="6"/>
  <c r="C7" i="6"/>
  <c r="B3" i="6"/>
  <c r="B2" i="6"/>
  <c r="A1" i="6"/>
  <c r="B23" i="4"/>
  <c r="B22" i="4"/>
  <c r="B33" i="4"/>
  <c r="B32" i="4"/>
  <c r="A31" i="4"/>
  <c r="C38" i="4"/>
  <c r="C28" i="4"/>
  <c r="C17" i="4"/>
  <c r="C16" i="4" s="1"/>
  <c r="C18" i="4" s="1"/>
  <c r="B12" i="4"/>
  <c r="B13" i="4"/>
  <c r="A11" i="4"/>
  <c r="A21" i="4" s="1"/>
  <c r="C7" i="4"/>
  <c r="C6" i="4" s="1"/>
  <c r="C8" i="4" s="1"/>
  <c r="B3" i="4"/>
  <c r="B2" i="4"/>
  <c r="A1" i="4"/>
  <c r="B22" i="3"/>
  <c r="B21" i="3"/>
  <c r="A20" i="3"/>
  <c r="B27" i="3"/>
  <c r="B25" i="3"/>
  <c r="C24" i="3"/>
  <c r="C16" i="3"/>
  <c r="C17" i="3"/>
  <c r="B13" i="3"/>
  <c r="B12" i="3"/>
  <c r="A11" i="3"/>
  <c r="B18" i="3"/>
  <c r="B16" i="3"/>
  <c r="C15" i="3"/>
  <c r="K7" i="3"/>
  <c r="A1" i="3"/>
  <c r="B8" i="6"/>
  <c r="B6" i="6"/>
  <c r="C8" i="6"/>
  <c r="C5" i="3"/>
  <c r="C6" i="3" s="1"/>
  <c r="C8" i="3" s="1"/>
  <c r="B3" i="3"/>
  <c r="B2" i="3"/>
  <c r="B8" i="3"/>
  <c r="B6" i="3"/>
  <c r="K64" i="1"/>
  <c r="M64" i="1" s="1"/>
  <c r="J64" i="1"/>
  <c r="J63" i="1" s="1"/>
  <c r="H64" i="1"/>
  <c r="H63" i="1" s="1"/>
  <c r="F64" i="1"/>
  <c r="K62" i="1"/>
  <c r="M62" i="1" s="1"/>
  <c r="J62" i="1"/>
  <c r="H62" i="1"/>
  <c r="F62" i="1"/>
  <c r="K526" i="1"/>
  <c r="M526" i="1" s="1"/>
  <c r="J526" i="1"/>
  <c r="H526" i="1"/>
  <c r="L526" i="1" s="1"/>
  <c r="F526" i="1"/>
  <c r="K525" i="1"/>
  <c r="M525" i="1" s="1"/>
  <c r="J525" i="1"/>
  <c r="H525" i="1"/>
  <c r="F525" i="1"/>
  <c r="K524" i="1"/>
  <c r="M524" i="1" s="1"/>
  <c r="J524" i="1"/>
  <c r="H524" i="1"/>
  <c r="F524" i="1"/>
  <c r="K523" i="1"/>
  <c r="M523" i="1" s="1"/>
  <c r="J523" i="1"/>
  <c r="H523" i="1"/>
  <c r="F523" i="1"/>
  <c r="K522" i="1"/>
  <c r="M522" i="1" s="1"/>
  <c r="J522" i="1"/>
  <c r="H522" i="1"/>
  <c r="F522" i="1"/>
  <c r="F521" i="1" s="1"/>
  <c r="K520" i="1"/>
  <c r="M520" i="1" s="1"/>
  <c r="J520" i="1"/>
  <c r="J519" i="1" s="1"/>
  <c r="H520" i="1"/>
  <c r="F520" i="1"/>
  <c r="F519" i="1" s="1"/>
  <c r="K518" i="1"/>
  <c r="M518" i="1" s="1"/>
  <c r="J518" i="1"/>
  <c r="H518" i="1"/>
  <c r="F518" i="1"/>
  <c r="M517" i="1"/>
  <c r="K517" i="1"/>
  <c r="J517" i="1"/>
  <c r="H517" i="1"/>
  <c r="F517" i="1"/>
  <c r="K515" i="1"/>
  <c r="M515" i="1" s="1"/>
  <c r="J515" i="1"/>
  <c r="H515" i="1"/>
  <c r="F515" i="1"/>
  <c r="K514" i="1"/>
  <c r="M514" i="1" s="1"/>
  <c r="J514" i="1"/>
  <c r="H514" i="1"/>
  <c r="F514" i="1"/>
  <c r="K511" i="1"/>
  <c r="M511" i="1" s="1"/>
  <c r="J511" i="1"/>
  <c r="H511" i="1"/>
  <c r="F511" i="1"/>
  <c r="K510" i="1"/>
  <c r="M510" i="1" s="1"/>
  <c r="J510" i="1"/>
  <c r="H510" i="1"/>
  <c r="F510" i="1"/>
  <c r="K508" i="1"/>
  <c r="M508" i="1" s="1"/>
  <c r="J508" i="1"/>
  <c r="J507" i="1" s="1"/>
  <c r="H508" i="1"/>
  <c r="H507" i="1" s="1"/>
  <c r="F508" i="1"/>
  <c r="F507" i="1" s="1"/>
  <c r="K506" i="1"/>
  <c r="M506" i="1" s="1"/>
  <c r="J506" i="1"/>
  <c r="H506" i="1"/>
  <c r="F506" i="1"/>
  <c r="K505" i="1"/>
  <c r="M505" i="1" s="1"/>
  <c r="J505" i="1"/>
  <c r="H505" i="1"/>
  <c r="F505" i="1"/>
  <c r="K504" i="1"/>
  <c r="M504" i="1" s="1"/>
  <c r="J504" i="1"/>
  <c r="H504" i="1"/>
  <c r="F504" i="1"/>
  <c r="K503" i="1"/>
  <c r="M503" i="1" s="1"/>
  <c r="J503" i="1"/>
  <c r="J502" i="1" s="1"/>
  <c r="H503" i="1"/>
  <c r="F503" i="1"/>
  <c r="F502" i="1" s="1"/>
  <c r="K501" i="1"/>
  <c r="M501" i="1" s="1"/>
  <c r="J501" i="1"/>
  <c r="H501" i="1"/>
  <c r="F501" i="1"/>
  <c r="K500" i="1"/>
  <c r="M500" i="1" s="1"/>
  <c r="J500" i="1"/>
  <c r="H500" i="1"/>
  <c r="L500" i="1" s="1"/>
  <c r="F500" i="1"/>
  <c r="K499" i="1"/>
  <c r="M499" i="1" s="1"/>
  <c r="J499" i="1"/>
  <c r="H499" i="1"/>
  <c r="F499" i="1"/>
  <c r="K498" i="1"/>
  <c r="M498" i="1" s="1"/>
  <c r="J498" i="1"/>
  <c r="H498" i="1"/>
  <c r="L498" i="1" s="1"/>
  <c r="O498" i="1" s="1"/>
  <c r="F498" i="1"/>
  <c r="K497" i="1"/>
  <c r="M497" i="1" s="1"/>
  <c r="J497" i="1"/>
  <c r="H497" i="1"/>
  <c r="F497" i="1"/>
  <c r="K495" i="1"/>
  <c r="M495" i="1" s="1"/>
  <c r="J495" i="1"/>
  <c r="H495" i="1"/>
  <c r="F495" i="1"/>
  <c r="K494" i="1"/>
  <c r="M494" i="1" s="1"/>
  <c r="J494" i="1"/>
  <c r="H494" i="1"/>
  <c r="L494" i="1" s="1"/>
  <c r="F494" i="1"/>
  <c r="K493" i="1"/>
  <c r="M493" i="1" s="1"/>
  <c r="J493" i="1"/>
  <c r="H493" i="1"/>
  <c r="F493" i="1"/>
  <c r="K492" i="1"/>
  <c r="M492" i="1" s="1"/>
  <c r="J492" i="1"/>
  <c r="H492" i="1"/>
  <c r="F492" i="1"/>
  <c r="K491" i="1"/>
  <c r="M491" i="1" s="1"/>
  <c r="J491" i="1"/>
  <c r="H491" i="1"/>
  <c r="F491" i="1"/>
  <c r="K489" i="1"/>
  <c r="M489" i="1" s="1"/>
  <c r="J489" i="1"/>
  <c r="H489" i="1"/>
  <c r="F489" i="1"/>
  <c r="K488" i="1"/>
  <c r="M488" i="1" s="1"/>
  <c r="J488" i="1"/>
  <c r="H488" i="1"/>
  <c r="F488" i="1"/>
  <c r="K487" i="1"/>
  <c r="M487" i="1" s="1"/>
  <c r="J487" i="1"/>
  <c r="H487" i="1"/>
  <c r="F487" i="1"/>
  <c r="K486" i="1"/>
  <c r="M486" i="1" s="1"/>
  <c r="J486" i="1"/>
  <c r="H486" i="1"/>
  <c r="F486" i="1"/>
  <c r="K485" i="1"/>
  <c r="M485" i="1" s="1"/>
  <c r="J485" i="1"/>
  <c r="H485" i="1"/>
  <c r="F485" i="1"/>
  <c r="M483" i="1"/>
  <c r="K483" i="1"/>
  <c r="J483" i="1"/>
  <c r="H483" i="1"/>
  <c r="F483" i="1"/>
  <c r="K482" i="1"/>
  <c r="M482" i="1" s="1"/>
  <c r="J482" i="1"/>
  <c r="H482" i="1"/>
  <c r="L482" i="1" s="1"/>
  <c r="F482" i="1"/>
  <c r="K481" i="1"/>
  <c r="M481" i="1" s="1"/>
  <c r="J481" i="1"/>
  <c r="H481" i="1"/>
  <c r="F481" i="1"/>
  <c r="K479" i="1"/>
  <c r="M479" i="1" s="1"/>
  <c r="J479" i="1"/>
  <c r="H479" i="1"/>
  <c r="F479" i="1"/>
  <c r="K477" i="1"/>
  <c r="M477" i="1" s="1"/>
  <c r="J477" i="1"/>
  <c r="H477" i="1"/>
  <c r="F477" i="1"/>
  <c r="K476" i="1"/>
  <c r="M476" i="1" s="1"/>
  <c r="J476" i="1"/>
  <c r="H476" i="1"/>
  <c r="F476" i="1"/>
  <c r="K475" i="1"/>
  <c r="M475" i="1" s="1"/>
  <c r="J475" i="1"/>
  <c r="H475" i="1"/>
  <c r="F475" i="1"/>
  <c r="K474" i="1"/>
  <c r="M474" i="1" s="1"/>
  <c r="J474" i="1"/>
  <c r="H474" i="1"/>
  <c r="F474" i="1"/>
  <c r="K473" i="1"/>
  <c r="M473" i="1" s="1"/>
  <c r="J473" i="1"/>
  <c r="H473" i="1"/>
  <c r="F473" i="1"/>
  <c r="K471" i="1"/>
  <c r="M471" i="1" s="1"/>
  <c r="J471" i="1"/>
  <c r="H471" i="1"/>
  <c r="L471" i="1" s="1"/>
  <c r="F471" i="1"/>
  <c r="K470" i="1"/>
  <c r="M470" i="1" s="1"/>
  <c r="J470" i="1"/>
  <c r="L470" i="1" s="1"/>
  <c r="H470" i="1"/>
  <c r="F470" i="1"/>
  <c r="K469" i="1"/>
  <c r="M469" i="1" s="1"/>
  <c r="J469" i="1"/>
  <c r="H469" i="1"/>
  <c r="F469" i="1"/>
  <c r="K466" i="1"/>
  <c r="M466" i="1" s="1"/>
  <c r="J466" i="1"/>
  <c r="H466" i="1"/>
  <c r="F466" i="1"/>
  <c r="K465" i="1"/>
  <c r="M465" i="1" s="1"/>
  <c r="J465" i="1"/>
  <c r="H465" i="1"/>
  <c r="F465" i="1"/>
  <c r="K464" i="1"/>
  <c r="M464" i="1" s="1"/>
  <c r="J464" i="1"/>
  <c r="H464" i="1"/>
  <c r="F464" i="1"/>
  <c r="K463" i="1"/>
  <c r="M463" i="1" s="1"/>
  <c r="J463" i="1"/>
  <c r="H463" i="1"/>
  <c r="F463" i="1"/>
  <c r="M461" i="1"/>
  <c r="K461" i="1"/>
  <c r="J461" i="1"/>
  <c r="H461" i="1"/>
  <c r="F461" i="1"/>
  <c r="K460" i="1"/>
  <c r="M460" i="1" s="1"/>
  <c r="J460" i="1"/>
  <c r="H460" i="1"/>
  <c r="F460" i="1"/>
  <c r="K459" i="1"/>
  <c r="M459" i="1" s="1"/>
  <c r="J459" i="1"/>
  <c r="H459" i="1"/>
  <c r="F459" i="1"/>
  <c r="K458" i="1"/>
  <c r="M458" i="1" s="1"/>
  <c r="J458" i="1"/>
  <c r="H458" i="1"/>
  <c r="F458" i="1"/>
  <c r="K457" i="1"/>
  <c r="M457" i="1" s="1"/>
  <c r="J457" i="1"/>
  <c r="H457" i="1"/>
  <c r="F457" i="1"/>
  <c r="K456" i="1"/>
  <c r="M456" i="1" s="1"/>
  <c r="J456" i="1"/>
  <c r="H456" i="1"/>
  <c r="F456" i="1"/>
  <c r="K454" i="1"/>
  <c r="M454" i="1" s="1"/>
  <c r="J454" i="1"/>
  <c r="H454" i="1"/>
  <c r="L454" i="1" s="1"/>
  <c r="F454" i="1"/>
  <c r="K453" i="1"/>
  <c r="M453" i="1" s="1"/>
  <c r="J453" i="1"/>
  <c r="H453" i="1"/>
  <c r="F453" i="1"/>
  <c r="K452" i="1"/>
  <c r="M452" i="1" s="1"/>
  <c r="J452" i="1"/>
  <c r="H452" i="1"/>
  <c r="L452" i="1" s="1"/>
  <c r="F452" i="1"/>
  <c r="K451" i="1"/>
  <c r="M451" i="1" s="1"/>
  <c r="J451" i="1"/>
  <c r="H451" i="1"/>
  <c r="F451" i="1"/>
  <c r="K450" i="1"/>
  <c r="M450" i="1" s="1"/>
  <c r="J450" i="1"/>
  <c r="H450" i="1"/>
  <c r="L450" i="1" s="1"/>
  <c r="F450" i="1"/>
  <c r="K449" i="1"/>
  <c r="M449" i="1" s="1"/>
  <c r="J449" i="1"/>
  <c r="H449" i="1"/>
  <c r="F449" i="1"/>
  <c r="K448" i="1"/>
  <c r="M448" i="1" s="1"/>
  <c r="J448" i="1"/>
  <c r="H448" i="1"/>
  <c r="F448" i="1"/>
  <c r="M447" i="1"/>
  <c r="K447" i="1"/>
  <c r="J447" i="1"/>
  <c r="H447" i="1"/>
  <c r="F447" i="1"/>
  <c r="K446" i="1"/>
  <c r="M446" i="1" s="1"/>
  <c r="J446" i="1"/>
  <c r="H446" i="1"/>
  <c r="L446" i="1" s="1"/>
  <c r="O446" i="1" s="1"/>
  <c r="F446" i="1"/>
  <c r="M445" i="1"/>
  <c r="K445" i="1"/>
  <c r="J445" i="1"/>
  <c r="H445" i="1"/>
  <c r="L445" i="1" s="1"/>
  <c r="F445" i="1"/>
  <c r="K444" i="1"/>
  <c r="M444" i="1" s="1"/>
  <c r="J444" i="1"/>
  <c r="H444" i="1"/>
  <c r="F444" i="1"/>
  <c r="K443" i="1"/>
  <c r="M443" i="1" s="1"/>
  <c r="J443" i="1"/>
  <c r="H443" i="1"/>
  <c r="F443" i="1"/>
  <c r="K442" i="1"/>
  <c r="M442" i="1" s="1"/>
  <c r="J442" i="1"/>
  <c r="H442" i="1"/>
  <c r="F442" i="1"/>
  <c r="K439" i="1"/>
  <c r="M439" i="1" s="1"/>
  <c r="J439" i="1"/>
  <c r="H439" i="1"/>
  <c r="F439" i="1"/>
  <c r="K438" i="1"/>
  <c r="M438" i="1" s="1"/>
  <c r="J438" i="1"/>
  <c r="H438" i="1"/>
  <c r="F438" i="1"/>
  <c r="K437" i="1"/>
  <c r="M437" i="1" s="1"/>
  <c r="J437" i="1"/>
  <c r="H437" i="1"/>
  <c r="F437" i="1"/>
  <c r="K436" i="1"/>
  <c r="M436" i="1" s="1"/>
  <c r="J436" i="1"/>
  <c r="H436" i="1"/>
  <c r="F436" i="1"/>
  <c r="K435" i="1"/>
  <c r="M435" i="1" s="1"/>
  <c r="J435" i="1"/>
  <c r="H435" i="1"/>
  <c r="L435" i="1" s="1"/>
  <c r="O435" i="1" s="1"/>
  <c r="F435" i="1"/>
  <c r="K434" i="1"/>
  <c r="M434" i="1" s="1"/>
  <c r="J434" i="1"/>
  <c r="H434" i="1"/>
  <c r="F434" i="1"/>
  <c r="K433" i="1"/>
  <c r="M433" i="1" s="1"/>
  <c r="J433" i="1"/>
  <c r="H433" i="1"/>
  <c r="F433" i="1"/>
  <c r="M432" i="1"/>
  <c r="K432" i="1"/>
  <c r="J432" i="1"/>
  <c r="H432" i="1"/>
  <c r="L432" i="1" s="1"/>
  <c r="F432" i="1"/>
  <c r="K431" i="1"/>
  <c r="M431" i="1" s="1"/>
  <c r="J431" i="1"/>
  <c r="H431" i="1"/>
  <c r="F431" i="1"/>
  <c r="K429" i="1"/>
  <c r="M429" i="1" s="1"/>
  <c r="J429" i="1"/>
  <c r="J428" i="1" s="1"/>
  <c r="H429" i="1"/>
  <c r="F429" i="1"/>
  <c r="M427" i="1"/>
  <c r="K427" i="1"/>
  <c r="J427" i="1"/>
  <c r="H427" i="1"/>
  <c r="F427" i="1"/>
  <c r="K426" i="1"/>
  <c r="M426" i="1" s="1"/>
  <c r="J426" i="1"/>
  <c r="H426" i="1"/>
  <c r="F426" i="1"/>
  <c r="K425" i="1"/>
  <c r="M425" i="1" s="1"/>
  <c r="J425" i="1"/>
  <c r="H425" i="1"/>
  <c r="F425" i="1"/>
  <c r="K424" i="1"/>
  <c r="M424" i="1" s="1"/>
  <c r="J424" i="1"/>
  <c r="H424" i="1"/>
  <c r="L424" i="1" s="1"/>
  <c r="F424" i="1"/>
  <c r="K423" i="1"/>
  <c r="M423" i="1" s="1"/>
  <c r="J423" i="1"/>
  <c r="H423" i="1"/>
  <c r="F423" i="1"/>
  <c r="K422" i="1"/>
  <c r="M422" i="1" s="1"/>
  <c r="J422" i="1"/>
  <c r="H422" i="1"/>
  <c r="F422" i="1"/>
  <c r="K421" i="1"/>
  <c r="M421" i="1" s="1"/>
  <c r="J421" i="1"/>
  <c r="H421" i="1"/>
  <c r="F421" i="1"/>
  <c r="K420" i="1"/>
  <c r="M420" i="1" s="1"/>
  <c r="J420" i="1"/>
  <c r="H420" i="1"/>
  <c r="F420" i="1"/>
  <c r="K419" i="1"/>
  <c r="M419" i="1" s="1"/>
  <c r="J419" i="1"/>
  <c r="H419" i="1"/>
  <c r="L419" i="1" s="1"/>
  <c r="F419" i="1"/>
  <c r="K418" i="1"/>
  <c r="M418" i="1" s="1"/>
  <c r="J418" i="1"/>
  <c r="H418" i="1"/>
  <c r="F418" i="1"/>
  <c r="K417" i="1"/>
  <c r="M417" i="1" s="1"/>
  <c r="J417" i="1"/>
  <c r="H417" i="1"/>
  <c r="L417" i="1" s="1"/>
  <c r="O417" i="1" s="1"/>
  <c r="F417" i="1"/>
  <c r="K416" i="1"/>
  <c r="M416" i="1" s="1"/>
  <c r="J416" i="1"/>
  <c r="H416" i="1"/>
  <c r="F416" i="1"/>
  <c r="K415" i="1"/>
  <c r="M415" i="1" s="1"/>
  <c r="J415" i="1"/>
  <c r="H415" i="1"/>
  <c r="F415" i="1"/>
  <c r="K414" i="1"/>
  <c r="M414" i="1" s="1"/>
  <c r="J414" i="1"/>
  <c r="H414" i="1"/>
  <c r="F414" i="1"/>
  <c r="K412" i="1"/>
  <c r="M412" i="1" s="1"/>
  <c r="J412" i="1"/>
  <c r="H412" i="1"/>
  <c r="L412" i="1" s="1"/>
  <c r="F412" i="1"/>
  <c r="K411" i="1"/>
  <c r="M411" i="1" s="1"/>
  <c r="J411" i="1"/>
  <c r="H411" i="1"/>
  <c r="F411" i="1"/>
  <c r="K410" i="1"/>
  <c r="M410" i="1" s="1"/>
  <c r="J410" i="1"/>
  <c r="H410" i="1"/>
  <c r="L410" i="1" s="1"/>
  <c r="F410" i="1"/>
  <c r="K409" i="1"/>
  <c r="M409" i="1" s="1"/>
  <c r="J409" i="1"/>
  <c r="H409" i="1"/>
  <c r="F409" i="1"/>
  <c r="K408" i="1"/>
  <c r="M408" i="1" s="1"/>
  <c r="J408" i="1"/>
  <c r="H408" i="1"/>
  <c r="L408" i="1" s="1"/>
  <c r="F408" i="1"/>
  <c r="K407" i="1"/>
  <c r="M407" i="1" s="1"/>
  <c r="J407" i="1"/>
  <c r="H407" i="1"/>
  <c r="F407" i="1"/>
  <c r="K406" i="1"/>
  <c r="M406" i="1" s="1"/>
  <c r="J406" i="1"/>
  <c r="H406" i="1"/>
  <c r="F406" i="1"/>
  <c r="K405" i="1"/>
  <c r="M405" i="1" s="1"/>
  <c r="J405" i="1"/>
  <c r="H405" i="1"/>
  <c r="F405" i="1"/>
  <c r="K404" i="1"/>
  <c r="M404" i="1" s="1"/>
  <c r="J404" i="1"/>
  <c r="H404" i="1"/>
  <c r="L404" i="1" s="1"/>
  <c r="O404" i="1" s="1"/>
  <c r="F404" i="1"/>
  <c r="K403" i="1"/>
  <c r="M403" i="1" s="1"/>
  <c r="J403" i="1"/>
  <c r="H403" i="1"/>
  <c r="F403" i="1"/>
  <c r="K401" i="1"/>
  <c r="M401" i="1" s="1"/>
  <c r="J401" i="1"/>
  <c r="H401" i="1"/>
  <c r="F401" i="1"/>
  <c r="K400" i="1"/>
  <c r="M400" i="1" s="1"/>
  <c r="J400" i="1"/>
  <c r="J399" i="1" s="1"/>
  <c r="H400" i="1"/>
  <c r="F400" i="1"/>
  <c r="M398" i="1"/>
  <c r="K398" i="1"/>
  <c r="J398" i="1"/>
  <c r="H398" i="1"/>
  <c r="F398" i="1"/>
  <c r="K397" i="1"/>
  <c r="M397" i="1" s="1"/>
  <c r="J397" i="1"/>
  <c r="H397" i="1"/>
  <c r="L397" i="1" s="1"/>
  <c r="F397" i="1"/>
  <c r="K396" i="1"/>
  <c r="M396" i="1" s="1"/>
  <c r="J396" i="1"/>
  <c r="H396" i="1"/>
  <c r="F396" i="1"/>
  <c r="K395" i="1"/>
  <c r="M395" i="1" s="1"/>
  <c r="J395" i="1"/>
  <c r="H395" i="1"/>
  <c r="F395" i="1"/>
  <c r="K394" i="1"/>
  <c r="M394" i="1" s="1"/>
  <c r="J394" i="1"/>
  <c r="H394" i="1"/>
  <c r="F394" i="1"/>
  <c r="K392" i="1"/>
  <c r="M392" i="1" s="1"/>
  <c r="J392" i="1"/>
  <c r="H392" i="1"/>
  <c r="L392" i="1" s="1"/>
  <c r="O392" i="1" s="1"/>
  <c r="F392" i="1"/>
  <c r="K391" i="1"/>
  <c r="M391" i="1" s="1"/>
  <c r="J391" i="1"/>
  <c r="H391" i="1"/>
  <c r="F391" i="1"/>
  <c r="K390" i="1"/>
  <c r="M390" i="1" s="1"/>
  <c r="J390" i="1"/>
  <c r="H390" i="1"/>
  <c r="L390" i="1" s="1"/>
  <c r="F390" i="1"/>
  <c r="K389" i="1"/>
  <c r="M389" i="1" s="1"/>
  <c r="J389" i="1"/>
  <c r="H389" i="1"/>
  <c r="F389" i="1"/>
  <c r="K388" i="1"/>
  <c r="M388" i="1" s="1"/>
  <c r="J388" i="1"/>
  <c r="H388" i="1"/>
  <c r="L388" i="1" s="1"/>
  <c r="F388" i="1"/>
  <c r="K387" i="1"/>
  <c r="M387" i="1" s="1"/>
  <c r="J387" i="1"/>
  <c r="H387" i="1"/>
  <c r="F387" i="1"/>
  <c r="K385" i="1"/>
  <c r="M385" i="1" s="1"/>
  <c r="J385" i="1"/>
  <c r="H385" i="1"/>
  <c r="F385" i="1"/>
  <c r="K384" i="1"/>
  <c r="M384" i="1" s="1"/>
  <c r="J384" i="1"/>
  <c r="H384" i="1"/>
  <c r="F384" i="1"/>
  <c r="K383" i="1"/>
  <c r="M383" i="1" s="1"/>
  <c r="J383" i="1"/>
  <c r="H383" i="1"/>
  <c r="L383" i="1" s="1"/>
  <c r="F383" i="1"/>
  <c r="K382" i="1"/>
  <c r="M382" i="1" s="1"/>
  <c r="J382" i="1"/>
  <c r="H382" i="1"/>
  <c r="F382" i="1"/>
  <c r="K381" i="1"/>
  <c r="M381" i="1" s="1"/>
  <c r="J381" i="1"/>
  <c r="H381" i="1"/>
  <c r="F381" i="1"/>
  <c r="K380" i="1"/>
  <c r="M380" i="1" s="1"/>
  <c r="J380" i="1"/>
  <c r="H380" i="1"/>
  <c r="F380" i="1"/>
  <c r="K379" i="1"/>
  <c r="M379" i="1" s="1"/>
  <c r="J379" i="1"/>
  <c r="H379" i="1"/>
  <c r="F379" i="1"/>
  <c r="K378" i="1"/>
  <c r="M378" i="1" s="1"/>
  <c r="J378" i="1"/>
  <c r="H378" i="1"/>
  <c r="F378" i="1"/>
  <c r="K377" i="1"/>
  <c r="M377" i="1" s="1"/>
  <c r="J377" i="1"/>
  <c r="H377" i="1"/>
  <c r="F377" i="1"/>
  <c r="K376" i="1"/>
  <c r="M376" i="1" s="1"/>
  <c r="J376" i="1"/>
  <c r="H376" i="1"/>
  <c r="F376" i="1"/>
  <c r="K375" i="1"/>
  <c r="M375" i="1" s="1"/>
  <c r="J375" i="1"/>
  <c r="H375" i="1"/>
  <c r="F375" i="1"/>
  <c r="K374" i="1"/>
  <c r="M374" i="1" s="1"/>
  <c r="J374" i="1"/>
  <c r="H374" i="1"/>
  <c r="F374" i="1"/>
  <c r="K371" i="1"/>
  <c r="M371" i="1" s="1"/>
  <c r="J371" i="1"/>
  <c r="H371" i="1"/>
  <c r="F371" i="1"/>
  <c r="K370" i="1"/>
  <c r="M370" i="1" s="1"/>
  <c r="J370" i="1"/>
  <c r="H370" i="1"/>
  <c r="F370" i="1"/>
  <c r="K369" i="1"/>
  <c r="M369" i="1" s="1"/>
  <c r="J369" i="1"/>
  <c r="H369" i="1"/>
  <c r="F369" i="1"/>
  <c r="K368" i="1"/>
  <c r="M368" i="1" s="1"/>
  <c r="J368" i="1"/>
  <c r="H368" i="1"/>
  <c r="F368" i="1"/>
  <c r="K367" i="1"/>
  <c r="M367" i="1" s="1"/>
  <c r="J367" i="1"/>
  <c r="H367" i="1"/>
  <c r="F367" i="1"/>
  <c r="K366" i="1"/>
  <c r="M366" i="1" s="1"/>
  <c r="J366" i="1"/>
  <c r="H366" i="1"/>
  <c r="F366" i="1"/>
  <c r="K365" i="1"/>
  <c r="M365" i="1" s="1"/>
  <c r="J365" i="1"/>
  <c r="H365" i="1"/>
  <c r="F365" i="1"/>
  <c r="K363" i="1"/>
  <c r="M363" i="1" s="1"/>
  <c r="J363" i="1"/>
  <c r="H363" i="1"/>
  <c r="F363" i="1"/>
  <c r="K362" i="1"/>
  <c r="M362" i="1" s="1"/>
  <c r="J362" i="1"/>
  <c r="H362" i="1"/>
  <c r="F362" i="1"/>
  <c r="K361" i="1"/>
  <c r="M361" i="1" s="1"/>
  <c r="J361" i="1"/>
  <c r="H361" i="1"/>
  <c r="F361" i="1"/>
  <c r="K360" i="1"/>
  <c r="M360" i="1" s="1"/>
  <c r="J360" i="1"/>
  <c r="H360" i="1"/>
  <c r="L360" i="1" s="1"/>
  <c r="O360" i="1" s="1"/>
  <c r="F360" i="1"/>
  <c r="K359" i="1"/>
  <c r="M359" i="1" s="1"/>
  <c r="J359" i="1"/>
  <c r="H359" i="1"/>
  <c r="F359" i="1"/>
  <c r="K358" i="1"/>
  <c r="M358" i="1" s="1"/>
  <c r="J358" i="1"/>
  <c r="H358" i="1"/>
  <c r="F358" i="1"/>
  <c r="K357" i="1"/>
  <c r="M357" i="1" s="1"/>
  <c r="J357" i="1"/>
  <c r="H357" i="1"/>
  <c r="F357" i="1"/>
  <c r="K356" i="1"/>
  <c r="M356" i="1" s="1"/>
  <c r="J356" i="1"/>
  <c r="H356" i="1"/>
  <c r="F356" i="1"/>
  <c r="K355" i="1"/>
  <c r="M355" i="1" s="1"/>
  <c r="J355" i="1"/>
  <c r="H355" i="1"/>
  <c r="F355" i="1"/>
  <c r="M354" i="1"/>
  <c r="K354" i="1"/>
  <c r="J354" i="1"/>
  <c r="H354" i="1"/>
  <c r="F354" i="1"/>
  <c r="K353" i="1"/>
  <c r="M353" i="1" s="1"/>
  <c r="J353" i="1"/>
  <c r="H353" i="1"/>
  <c r="F353" i="1"/>
  <c r="M352" i="1"/>
  <c r="K352" i="1"/>
  <c r="J352" i="1"/>
  <c r="H352" i="1"/>
  <c r="L352" i="1" s="1"/>
  <c r="F352" i="1"/>
  <c r="M351" i="1"/>
  <c r="K351" i="1"/>
  <c r="J351" i="1"/>
  <c r="H351" i="1"/>
  <c r="L351" i="1" s="1"/>
  <c r="O351" i="1" s="1"/>
  <c r="F351" i="1"/>
  <c r="K350" i="1"/>
  <c r="M350" i="1" s="1"/>
  <c r="J350" i="1"/>
  <c r="H350" i="1"/>
  <c r="F350" i="1"/>
  <c r="M349" i="1"/>
  <c r="K349" i="1"/>
  <c r="J349" i="1"/>
  <c r="H349" i="1"/>
  <c r="F349" i="1"/>
  <c r="K348" i="1"/>
  <c r="M348" i="1" s="1"/>
  <c r="J348" i="1"/>
  <c r="H348" i="1"/>
  <c r="F348" i="1"/>
  <c r="K347" i="1"/>
  <c r="M347" i="1" s="1"/>
  <c r="J347" i="1"/>
  <c r="H347" i="1"/>
  <c r="F347" i="1"/>
  <c r="K346" i="1"/>
  <c r="M346" i="1" s="1"/>
  <c r="J346" i="1"/>
  <c r="H346" i="1"/>
  <c r="F346" i="1"/>
  <c r="K345" i="1"/>
  <c r="M345" i="1" s="1"/>
  <c r="J345" i="1"/>
  <c r="H345" i="1"/>
  <c r="F345" i="1"/>
  <c r="K344" i="1"/>
  <c r="M344" i="1" s="1"/>
  <c r="J344" i="1"/>
  <c r="L344" i="1" s="1"/>
  <c r="H344" i="1"/>
  <c r="F344" i="1"/>
  <c r="K343" i="1"/>
  <c r="M343" i="1" s="1"/>
  <c r="J343" i="1"/>
  <c r="H343" i="1"/>
  <c r="F343" i="1"/>
  <c r="K342" i="1"/>
  <c r="M342" i="1" s="1"/>
  <c r="J342" i="1"/>
  <c r="L342" i="1" s="1"/>
  <c r="O342" i="1" s="1"/>
  <c r="H342" i="1"/>
  <c r="F342" i="1"/>
  <c r="K341" i="1"/>
  <c r="M341" i="1" s="1"/>
  <c r="J341" i="1"/>
  <c r="H341" i="1"/>
  <c r="F341" i="1"/>
  <c r="K339" i="1"/>
  <c r="M339" i="1" s="1"/>
  <c r="J339" i="1"/>
  <c r="H339" i="1"/>
  <c r="F339" i="1"/>
  <c r="M338" i="1"/>
  <c r="K338" i="1"/>
  <c r="J338" i="1"/>
  <c r="H338" i="1"/>
  <c r="F338" i="1"/>
  <c r="K337" i="1"/>
  <c r="M337" i="1" s="1"/>
  <c r="J337" i="1"/>
  <c r="H337" i="1"/>
  <c r="F337" i="1"/>
  <c r="K336" i="1"/>
  <c r="M336" i="1" s="1"/>
  <c r="J336" i="1"/>
  <c r="H336" i="1"/>
  <c r="F336" i="1"/>
  <c r="M335" i="1"/>
  <c r="K335" i="1"/>
  <c r="J335" i="1"/>
  <c r="H335" i="1"/>
  <c r="F335" i="1"/>
  <c r="K334" i="1"/>
  <c r="M334" i="1" s="1"/>
  <c r="J334" i="1"/>
  <c r="H334" i="1"/>
  <c r="L334" i="1" s="1"/>
  <c r="O334" i="1" s="1"/>
  <c r="F334" i="1"/>
  <c r="K333" i="1"/>
  <c r="M333" i="1" s="1"/>
  <c r="J333" i="1"/>
  <c r="H333" i="1"/>
  <c r="F333" i="1"/>
  <c r="K331" i="1"/>
  <c r="M331" i="1" s="1"/>
  <c r="J331" i="1"/>
  <c r="H331" i="1"/>
  <c r="F331" i="1"/>
  <c r="K330" i="1"/>
  <c r="M330" i="1" s="1"/>
  <c r="J330" i="1"/>
  <c r="H330" i="1"/>
  <c r="F330" i="1"/>
  <c r="K329" i="1"/>
  <c r="M329" i="1" s="1"/>
  <c r="J329" i="1"/>
  <c r="H329" i="1"/>
  <c r="F329" i="1"/>
  <c r="K328" i="1"/>
  <c r="M328" i="1" s="1"/>
  <c r="J328" i="1"/>
  <c r="H328" i="1"/>
  <c r="F328" i="1"/>
  <c r="K327" i="1"/>
  <c r="M327" i="1" s="1"/>
  <c r="J327" i="1"/>
  <c r="H327" i="1"/>
  <c r="F327" i="1"/>
  <c r="K326" i="1"/>
  <c r="M326" i="1" s="1"/>
  <c r="J326" i="1"/>
  <c r="H326" i="1"/>
  <c r="F326" i="1"/>
  <c r="K325" i="1"/>
  <c r="M325" i="1" s="1"/>
  <c r="J325" i="1"/>
  <c r="H325" i="1"/>
  <c r="F325" i="1"/>
  <c r="K324" i="1"/>
  <c r="M324" i="1" s="1"/>
  <c r="J324" i="1"/>
  <c r="H324" i="1"/>
  <c r="L324" i="1" s="1"/>
  <c r="O324" i="1" s="1"/>
  <c r="F324" i="1"/>
  <c r="K323" i="1"/>
  <c r="M323" i="1" s="1"/>
  <c r="J323" i="1"/>
  <c r="H323" i="1"/>
  <c r="L323" i="1" s="1"/>
  <c r="O323" i="1" s="1"/>
  <c r="F323" i="1"/>
  <c r="K322" i="1"/>
  <c r="M322" i="1" s="1"/>
  <c r="J322" i="1"/>
  <c r="H322" i="1"/>
  <c r="F322" i="1"/>
  <c r="K321" i="1"/>
  <c r="M321" i="1" s="1"/>
  <c r="J321" i="1"/>
  <c r="H321" i="1"/>
  <c r="F321" i="1"/>
  <c r="K320" i="1"/>
  <c r="M320" i="1" s="1"/>
  <c r="J320" i="1"/>
  <c r="H320" i="1"/>
  <c r="F320" i="1"/>
  <c r="K319" i="1"/>
  <c r="M319" i="1" s="1"/>
  <c r="J319" i="1"/>
  <c r="H319" i="1"/>
  <c r="L319" i="1" s="1"/>
  <c r="O319" i="1" s="1"/>
  <c r="F319" i="1"/>
  <c r="K318" i="1"/>
  <c r="M318" i="1" s="1"/>
  <c r="J318" i="1"/>
  <c r="H318" i="1"/>
  <c r="F318" i="1"/>
  <c r="K317" i="1"/>
  <c r="M317" i="1" s="1"/>
  <c r="J317" i="1"/>
  <c r="H317" i="1"/>
  <c r="F317" i="1"/>
  <c r="K316" i="1"/>
  <c r="M316" i="1" s="1"/>
  <c r="J316" i="1"/>
  <c r="H316" i="1"/>
  <c r="F316" i="1"/>
  <c r="K315" i="1"/>
  <c r="M315" i="1" s="1"/>
  <c r="J315" i="1"/>
  <c r="H315" i="1"/>
  <c r="F315" i="1"/>
  <c r="K314" i="1"/>
  <c r="M314" i="1" s="1"/>
  <c r="J314" i="1"/>
  <c r="H314" i="1"/>
  <c r="F314" i="1"/>
  <c r="K313" i="1"/>
  <c r="M313" i="1" s="1"/>
  <c r="J313" i="1"/>
  <c r="H313" i="1"/>
  <c r="F313" i="1"/>
  <c r="K312" i="1"/>
  <c r="M312" i="1" s="1"/>
  <c r="J312" i="1"/>
  <c r="H312" i="1"/>
  <c r="F312" i="1"/>
  <c r="K311" i="1"/>
  <c r="M311" i="1" s="1"/>
  <c r="J311" i="1"/>
  <c r="H311" i="1"/>
  <c r="F311" i="1"/>
  <c r="K310" i="1"/>
  <c r="M310" i="1" s="1"/>
  <c r="J310" i="1"/>
  <c r="H310" i="1"/>
  <c r="F310" i="1"/>
  <c r="K309" i="1"/>
  <c r="M309" i="1" s="1"/>
  <c r="J309" i="1"/>
  <c r="H309" i="1"/>
  <c r="F309" i="1"/>
  <c r="K308" i="1"/>
  <c r="M308" i="1" s="1"/>
  <c r="J308" i="1"/>
  <c r="H308" i="1"/>
  <c r="F308" i="1"/>
  <c r="K307" i="1"/>
  <c r="M307" i="1" s="1"/>
  <c r="J307" i="1"/>
  <c r="H307" i="1"/>
  <c r="F307" i="1"/>
  <c r="K306" i="1"/>
  <c r="M306" i="1" s="1"/>
  <c r="J306" i="1"/>
  <c r="H306" i="1"/>
  <c r="F306" i="1"/>
  <c r="K305" i="1"/>
  <c r="M305" i="1" s="1"/>
  <c r="J305" i="1"/>
  <c r="H305" i="1"/>
  <c r="F305" i="1"/>
  <c r="K304" i="1"/>
  <c r="M304" i="1" s="1"/>
  <c r="J304" i="1"/>
  <c r="H304" i="1"/>
  <c r="F304" i="1"/>
  <c r="K303" i="1"/>
  <c r="M303" i="1" s="1"/>
  <c r="J303" i="1"/>
  <c r="H303" i="1"/>
  <c r="F303" i="1"/>
  <c r="K302" i="1"/>
  <c r="M302" i="1" s="1"/>
  <c r="J302" i="1"/>
  <c r="H302" i="1"/>
  <c r="F302" i="1"/>
  <c r="K300" i="1"/>
  <c r="M300" i="1" s="1"/>
  <c r="J300" i="1"/>
  <c r="H300" i="1"/>
  <c r="F300" i="1"/>
  <c r="K299" i="1"/>
  <c r="M299" i="1" s="1"/>
  <c r="J299" i="1"/>
  <c r="H299" i="1"/>
  <c r="F299" i="1"/>
  <c r="K298" i="1"/>
  <c r="M298" i="1" s="1"/>
  <c r="J298" i="1"/>
  <c r="H298" i="1"/>
  <c r="F298" i="1"/>
  <c r="K297" i="1"/>
  <c r="M297" i="1" s="1"/>
  <c r="J297" i="1"/>
  <c r="H297" i="1"/>
  <c r="F297" i="1"/>
  <c r="K296" i="1"/>
  <c r="M296" i="1" s="1"/>
  <c r="J296" i="1"/>
  <c r="H296" i="1"/>
  <c r="L296" i="1" s="1"/>
  <c r="F296" i="1"/>
  <c r="K295" i="1"/>
  <c r="M295" i="1" s="1"/>
  <c r="J295" i="1"/>
  <c r="H295" i="1"/>
  <c r="F295" i="1"/>
  <c r="K294" i="1"/>
  <c r="M294" i="1" s="1"/>
  <c r="J294" i="1"/>
  <c r="H294" i="1"/>
  <c r="F294" i="1"/>
  <c r="K293" i="1"/>
  <c r="M293" i="1" s="1"/>
  <c r="J293" i="1"/>
  <c r="H293" i="1"/>
  <c r="F293" i="1"/>
  <c r="K292" i="1"/>
  <c r="M292" i="1" s="1"/>
  <c r="J292" i="1"/>
  <c r="H292" i="1"/>
  <c r="F292" i="1"/>
  <c r="K291" i="1"/>
  <c r="M291" i="1" s="1"/>
  <c r="J291" i="1"/>
  <c r="H291" i="1"/>
  <c r="F291" i="1"/>
  <c r="K290" i="1"/>
  <c r="M290" i="1" s="1"/>
  <c r="J290" i="1"/>
  <c r="H290" i="1"/>
  <c r="F290" i="1"/>
  <c r="K289" i="1"/>
  <c r="M289" i="1" s="1"/>
  <c r="J289" i="1"/>
  <c r="H289" i="1"/>
  <c r="F289" i="1"/>
  <c r="K288" i="1"/>
  <c r="M288" i="1" s="1"/>
  <c r="J288" i="1"/>
  <c r="H288" i="1"/>
  <c r="F288" i="1"/>
  <c r="K287" i="1"/>
  <c r="M287" i="1" s="1"/>
  <c r="J287" i="1"/>
  <c r="H287" i="1"/>
  <c r="F287" i="1"/>
  <c r="K286" i="1"/>
  <c r="M286" i="1" s="1"/>
  <c r="J286" i="1"/>
  <c r="H286" i="1"/>
  <c r="F286" i="1"/>
  <c r="K285" i="1"/>
  <c r="M285" i="1" s="1"/>
  <c r="J285" i="1"/>
  <c r="H285" i="1"/>
  <c r="F285" i="1"/>
  <c r="K284" i="1"/>
  <c r="M284" i="1" s="1"/>
  <c r="J284" i="1"/>
  <c r="L284" i="1" s="1"/>
  <c r="O284" i="1" s="1"/>
  <c r="H284" i="1"/>
  <c r="F284" i="1"/>
  <c r="K283" i="1"/>
  <c r="M283" i="1" s="1"/>
  <c r="J283" i="1"/>
  <c r="H283" i="1"/>
  <c r="F283" i="1"/>
  <c r="K282" i="1"/>
  <c r="M282" i="1" s="1"/>
  <c r="J282" i="1"/>
  <c r="H282" i="1"/>
  <c r="F282" i="1"/>
  <c r="K281" i="1"/>
  <c r="M281" i="1" s="1"/>
  <c r="J281" i="1"/>
  <c r="H281" i="1"/>
  <c r="F281" i="1"/>
  <c r="K280" i="1"/>
  <c r="M280" i="1" s="1"/>
  <c r="J280" i="1"/>
  <c r="H280" i="1"/>
  <c r="F280" i="1"/>
  <c r="K279" i="1"/>
  <c r="M279" i="1" s="1"/>
  <c r="J279" i="1"/>
  <c r="H279" i="1"/>
  <c r="F279" i="1"/>
  <c r="K278" i="1"/>
  <c r="M278" i="1" s="1"/>
  <c r="J278" i="1"/>
  <c r="L278" i="1" s="1"/>
  <c r="O278" i="1" s="1"/>
  <c r="H278" i="1"/>
  <c r="F278" i="1"/>
  <c r="M277" i="1"/>
  <c r="K277" i="1"/>
  <c r="J277" i="1"/>
  <c r="H277" i="1"/>
  <c r="F277" i="1"/>
  <c r="K275" i="1"/>
  <c r="M275" i="1" s="1"/>
  <c r="J275" i="1"/>
  <c r="H275" i="1"/>
  <c r="F275" i="1"/>
  <c r="K274" i="1"/>
  <c r="M274" i="1" s="1"/>
  <c r="J274" i="1"/>
  <c r="H274" i="1"/>
  <c r="F274" i="1"/>
  <c r="M273" i="1"/>
  <c r="K273" i="1"/>
  <c r="J273" i="1"/>
  <c r="H273" i="1"/>
  <c r="L273" i="1" s="1"/>
  <c r="O273" i="1" s="1"/>
  <c r="F273" i="1"/>
  <c r="K272" i="1"/>
  <c r="M272" i="1" s="1"/>
  <c r="J272" i="1"/>
  <c r="H272" i="1"/>
  <c r="F272" i="1"/>
  <c r="K271" i="1"/>
  <c r="M271" i="1" s="1"/>
  <c r="J271" i="1"/>
  <c r="H271" i="1"/>
  <c r="F271" i="1"/>
  <c r="K270" i="1"/>
  <c r="M270" i="1" s="1"/>
  <c r="J270" i="1"/>
  <c r="H270" i="1"/>
  <c r="F270" i="1"/>
  <c r="K269" i="1"/>
  <c r="M269" i="1" s="1"/>
  <c r="J269" i="1"/>
  <c r="H269" i="1"/>
  <c r="F269" i="1"/>
  <c r="K268" i="1"/>
  <c r="M268" i="1" s="1"/>
  <c r="J268" i="1"/>
  <c r="H268" i="1"/>
  <c r="F268" i="1"/>
  <c r="K267" i="1"/>
  <c r="M267" i="1" s="1"/>
  <c r="J267" i="1"/>
  <c r="H267" i="1"/>
  <c r="F267" i="1"/>
  <c r="K266" i="1"/>
  <c r="M266" i="1" s="1"/>
  <c r="J266" i="1"/>
  <c r="H266" i="1"/>
  <c r="F266" i="1"/>
  <c r="K265" i="1"/>
  <c r="M265" i="1" s="1"/>
  <c r="J265" i="1"/>
  <c r="H265" i="1"/>
  <c r="F265" i="1"/>
  <c r="K264" i="1"/>
  <c r="M264" i="1" s="1"/>
  <c r="J264" i="1"/>
  <c r="H264" i="1"/>
  <c r="F264" i="1"/>
  <c r="K263" i="1"/>
  <c r="M263" i="1" s="1"/>
  <c r="J263" i="1"/>
  <c r="H263" i="1"/>
  <c r="F263" i="1"/>
  <c r="K262" i="1"/>
  <c r="M262" i="1" s="1"/>
  <c r="J262" i="1"/>
  <c r="H262" i="1"/>
  <c r="F262" i="1"/>
  <c r="K261" i="1"/>
  <c r="M261" i="1" s="1"/>
  <c r="J261" i="1"/>
  <c r="H261" i="1"/>
  <c r="F261" i="1"/>
  <c r="K260" i="1"/>
  <c r="M260" i="1" s="1"/>
  <c r="J260" i="1"/>
  <c r="H260" i="1"/>
  <c r="F260" i="1"/>
  <c r="K259" i="1"/>
  <c r="M259" i="1" s="1"/>
  <c r="J259" i="1"/>
  <c r="H259" i="1"/>
  <c r="F259" i="1"/>
  <c r="K258" i="1"/>
  <c r="M258" i="1" s="1"/>
  <c r="J258" i="1"/>
  <c r="H258" i="1"/>
  <c r="L258" i="1" s="1"/>
  <c r="O258" i="1" s="1"/>
  <c r="F258" i="1"/>
  <c r="K257" i="1"/>
  <c r="M257" i="1" s="1"/>
  <c r="J257" i="1"/>
  <c r="H257" i="1"/>
  <c r="F257" i="1"/>
  <c r="K256" i="1"/>
  <c r="M256" i="1" s="1"/>
  <c r="J256" i="1"/>
  <c r="H256" i="1"/>
  <c r="F256" i="1"/>
  <c r="K255" i="1"/>
  <c r="M255" i="1" s="1"/>
  <c r="J255" i="1"/>
  <c r="H255" i="1"/>
  <c r="F255" i="1"/>
  <c r="K254" i="1"/>
  <c r="M254" i="1" s="1"/>
  <c r="J254" i="1"/>
  <c r="H254" i="1"/>
  <c r="F254" i="1"/>
  <c r="K253" i="1"/>
  <c r="M253" i="1" s="1"/>
  <c r="J253" i="1"/>
  <c r="H253" i="1"/>
  <c r="F253" i="1"/>
  <c r="K249" i="1"/>
  <c r="M249" i="1" s="1"/>
  <c r="J249" i="1"/>
  <c r="J248" i="1" s="1"/>
  <c r="H249" i="1"/>
  <c r="H248" i="1" s="1"/>
  <c r="F249" i="1"/>
  <c r="F248" i="1" s="1"/>
  <c r="K247" i="1"/>
  <c r="M247" i="1" s="1"/>
  <c r="J247" i="1"/>
  <c r="H247" i="1"/>
  <c r="F247" i="1"/>
  <c r="M246" i="1"/>
  <c r="K246" i="1"/>
  <c r="J246" i="1"/>
  <c r="H246" i="1"/>
  <c r="F246" i="1"/>
  <c r="K245" i="1"/>
  <c r="M245" i="1" s="1"/>
  <c r="J245" i="1"/>
  <c r="H245" i="1"/>
  <c r="F245" i="1"/>
  <c r="K244" i="1"/>
  <c r="M244" i="1" s="1"/>
  <c r="J244" i="1"/>
  <c r="H244" i="1"/>
  <c r="F244" i="1"/>
  <c r="K243" i="1"/>
  <c r="M243" i="1" s="1"/>
  <c r="J243" i="1"/>
  <c r="H243" i="1"/>
  <c r="F243" i="1"/>
  <c r="K240" i="1"/>
  <c r="M240" i="1" s="1"/>
  <c r="J240" i="1"/>
  <c r="H240" i="1"/>
  <c r="F240" i="1"/>
  <c r="K239" i="1"/>
  <c r="M239" i="1" s="1"/>
  <c r="J239" i="1"/>
  <c r="H239" i="1"/>
  <c r="F239" i="1"/>
  <c r="K237" i="1"/>
  <c r="M237" i="1" s="1"/>
  <c r="J237" i="1"/>
  <c r="J236" i="1" s="1"/>
  <c r="H237" i="1"/>
  <c r="H236" i="1" s="1"/>
  <c r="F237" i="1"/>
  <c r="F236" i="1" s="1"/>
  <c r="K235" i="1"/>
  <c r="M235" i="1" s="1"/>
  <c r="J235" i="1"/>
  <c r="H235" i="1"/>
  <c r="F235" i="1"/>
  <c r="K234" i="1"/>
  <c r="M234" i="1" s="1"/>
  <c r="J234" i="1"/>
  <c r="H234" i="1"/>
  <c r="F234" i="1"/>
  <c r="K233" i="1"/>
  <c r="M233" i="1" s="1"/>
  <c r="J233" i="1"/>
  <c r="H233" i="1"/>
  <c r="F233" i="1"/>
  <c r="K232" i="1"/>
  <c r="M232" i="1" s="1"/>
  <c r="J232" i="1"/>
  <c r="H232" i="1"/>
  <c r="F232" i="1"/>
  <c r="K231" i="1"/>
  <c r="M231" i="1" s="1"/>
  <c r="J231" i="1"/>
  <c r="H231" i="1"/>
  <c r="F231" i="1"/>
  <c r="K230" i="1"/>
  <c r="M230" i="1" s="1"/>
  <c r="J230" i="1"/>
  <c r="L230" i="1" s="1"/>
  <c r="H230" i="1"/>
  <c r="F230" i="1"/>
  <c r="K229" i="1"/>
  <c r="M229" i="1" s="1"/>
  <c r="J229" i="1"/>
  <c r="H229" i="1"/>
  <c r="F229" i="1"/>
  <c r="K228" i="1"/>
  <c r="M228" i="1" s="1"/>
  <c r="J228" i="1"/>
  <c r="H228" i="1"/>
  <c r="F228" i="1"/>
  <c r="K227" i="1"/>
  <c r="M227" i="1" s="1"/>
  <c r="J227" i="1"/>
  <c r="H227" i="1"/>
  <c r="L227" i="1" s="1"/>
  <c r="O227" i="1" s="1"/>
  <c r="F227" i="1"/>
  <c r="K226" i="1"/>
  <c r="M226" i="1" s="1"/>
  <c r="J226" i="1"/>
  <c r="H226" i="1"/>
  <c r="F226" i="1"/>
  <c r="K225" i="1"/>
  <c r="M225" i="1" s="1"/>
  <c r="J225" i="1"/>
  <c r="H225" i="1"/>
  <c r="F225" i="1"/>
  <c r="K224" i="1"/>
  <c r="M224" i="1" s="1"/>
  <c r="J224" i="1"/>
  <c r="H224" i="1"/>
  <c r="L224" i="1" s="1"/>
  <c r="F224" i="1"/>
  <c r="K223" i="1"/>
  <c r="M223" i="1" s="1"/>
  <c r="J223" i="1"/>
  <c r="H223" i="1"/>
  <c r="F223" i="1"/>
  <c r="K222" i="1"/>
  <c r="M222" i="1" s="1"/>
  <c r="J222" i="1"/>
  <c r="H222" i="1"/>
  <c r="F222" i="1"/>
  <c r="K221" i="1"/>
  <c r="M221" i="1" s="1"/>
  <c r="J221" i="1"/>
  <c r="H221" i="1"/>
  <c r="F221" i="1"/>
  <c r="K220" i="1"/>
  <c r="M220" i="1" s="1"/>
  <c r="J220" i="1"/>
  <c r="H220" i="1"/>
  <c r="F220" i="1"/>
  <c r="K219" i="1"/>
  <c r="M219" i="1" s="1"/>
  <c r="J219" i="1"/>
  <c r="H219" i="1"/>
  <c r="F219" i="1"/>
  <c r="K218" i="1"/>
  <c r="M218" i="1" s="1"/>
  <c r="J218" i="1"/>
  <c r="H218" i="1"/>
  <c r="L218" i="1" s="1"/>
  <c r="F218" i="1"/>
  <c r="K217" i="1"/>
  <c r="M217" i="1" s="1"/>
  <c r="J217" i="1"/>
  <c r="H217" i="1"/>
  <c r="F217" i="1"/>
  <c r="K216" i="1"/>
  <c r="M216" i="1" s="1"/>
  <c r="J216" i="1"/>
  <c r="H216" i="1"/>
  <c r="F216" i="1"/>
  <c r="K215" i="1"/>
  <c r="M215" i="1" s="1"/>
  <c r="J215" i="1"/>
  <c r="H215" i="1"/>
  <c r="F215" i="1"/>
  <c r="K214" i="1"/>
  <c r="M214" i="1" s="1"/>
  <c r="J214" i="1"/>
  <c r="H214" i="1"/>
  <c r="F214" i="1"/>
  <c r="K211" i="1"/>
  <c r="M211" i="1" s="1"/>
  <c r="J211" i="1"/>
  <c r="H211" i="1"/>
  <c r="F211" i="1"/>
  <c r="K210" i="1"/>
  <c r="M210" i="1" s="1"/>
  <c r="J210" i="1"/>
  <c r="H210" i="1"/>
  <c r="F210" i="1"/>
  <c r="K209" i="1"/>
  <c r="M209" i="1" s="1"/>
  <c r="J209" i="1"/>
  <c r="H209" i="1"/>
  <c r="F209" i="1"/>
  <c r="K206" i="1"/>
  <c r="M206" i="1" s="1"/>
  <c r="J206" i="1"/>
  <c r="H206" i="1"/>
  <c r="F206" i="1"/>
  <c r="K205" i="1"/>
  <c r="M205" i="1" s="1"/>
  <c r="J205" i="1"/>
  <c r="H205" i="1"/>
  <c r="F205" i="1"/>
  <c r="K204" i="1"/>
  <c r="M204" i="1" s="1"/>
  <c r="J204" i="1"/>
  <c r="H204" i="1"/>
  <c r="F204" i="1"/>
  <c r="K203" i="1"/>
  <c r="M203" i="1" s="1"/>
  <c r="J203" i="1"/>
  <c r="H203" i="1"/>
  <c r="F203" i="1"/>
  <c r="K201" i="1"/>
  <c r="M201" i="1" s="1"/>
  <c r="J201" i="1"/>
  <c r="H201" i="1"/>
  <c r="F201" i="1"/>
  <c r="K200" i="1"/>
  <c r="M200" i="1" s="1"/>
  <c r="J200" i="1"/>
  <c r="H200" i="1"/>
  <c r="F200" i="1"/>
  <c r="K199" i="1"/>
  <c r="M199" i="1" s="1"/>
  <c r="J199" i="1"/>
  <c r="H199" i="1"/>
  <c r="F199" i="1"/>
  <c r="K198" i="1"/>
  <c r="M198" i="1" s="1"/>
  <c r="J198" i="1"/>
  <c r="H198" i="1"/>
  <c r="F198" i="1"/>
  <c r="K197" i="1"/>
  <c r="M197" i="1" s="1"/>
  <c r="J197" i="1"/>
  <c r="H197" i="1"/>
  <c r="L197" i="1" s="1"/>
  <c r="O197" i="1" s="1"/>
  <c r="F197" i="1"/>
  <c r="K196" i="1"/>
  <c r="M196" i="1" s="1"/>
  <c r="J196" i="1"/>
  <c r="H196" i="1"/>
  <c r="F196" i="1"/>
  <c r="K195" i="1"/>
  <c r="M195" i="1" s="1"/>
  <c r="J195" i="1"/>
  <c r="H195" i="1"/>
  <c r="F195" i="1"/>
  <c r="K192" i="1"/>
  <c r="M192" i="1" s="1"/>
  <c r="J192" i="1"/>
  <c r="H192" i="1"/>
  <c r="F192" i="1"/>
  <c r="K191" i="1"/>
  <c r="M191" i="1" s="1"/>
  <c r="J191" i="1"/>
  <c r="H191" i="1"/>
  <c r="F191" i="1"/>
  <c r="K190" i="1"/>
  <c r="M190" i="1" s="1"/>
  <c r="J190" i="1"/>
  <c r="H190" i="1"/>
  <c r="F190" i="1"/>
  <c r="K189" i="1"/>
  <c r="M189" i="1" s="1"/>
  <c r="J189" i="1"/>
  <c r="H189" i="1"/>
  <c r="F189" i="1"/>
  <c r="K187" i="1"/>
  <c r="M187" i="1" s="1"/>
  <c r="J187" i="1"/>
  <c r="H187" i="1"/>
  <c r="L187" i="1" s="1"/>
  <c r="F187" i="1"/>
  <c r="K186" i="1"/>
  <c r="M186" i="1" s="1"/>
  <c r="J186" i="1"/>
  <c r="H186" i="1"/>
  <c r="F186" i="1"/>
  <c r="K185" i="1"/>
  <c r="M185" i="1" s="1"/>
  <c r="J185" i="1"/>
  <c r="H185" i="1"/>
  <c r="F185" i="1"/>
  <c r="K184" i="1"/>
  <c r="M184" i="1" s="1"/>
  <c r="J184" i="1"/>
  <c r="H184" i="1"/>
  <c r="F184" i="1"/>
  <c r="K183" i="1"/>
  <c r="M183" i="1" s="1"/>
  <c r="J183" i="1"/>
  <c r="H183" i="1"/>
  <c r="L183" i="1" s="1"/>
  <c r="F183" i="1"/>
  <c r="K182" i="1"/>
  <c r="M182" i="1" s="1"/>
  <c r="J182" i="1"/>
  <c r="H182" i="1"/>
  <c r="F182" i="1"/>
  <c r="K181" i="1"/>
  <c r="M181" i="1" s="1"/>
  <c r="J181" i="1"/>
  <c r="H181" i="1"/>
  <c r="L181" i="1" s="1"/>
  <c r="F181" i="1"/>
  <c r="K180" i="1"/>
  <c r="M180" i="1" s="1"/>
  <c r="J180" i="1"/>
  <c r="H180" i="1"/>
  <c r="F180" i="1"/>
  <c r="M179" i="1"/>
  <c r="K179" i="1"/>
  <c r="J179" i="1"/>
  <c r="H179" i="1"/>
  <c r="F179" i="1"/>
  <c r="K178" i="1"/>
  <c r="M178" i="1" s="1"/>
  <c r="J178" i="1"/>
  <c r="H178" i="1"/>
  <c r="F178" i="1"/>
  <c r="K177" i="1"/>
  <c r="M177" i="1" s="1"/>
  <c r="J177" i="1"/>
  <c r="H177" i="1"/>
  <c r="L177" i="1" s="1"/>
  <c r="F177" i="1"/>
  <c r="K176" i="1"/>
  <c r="M176" i="1" s="1"/>
  <c r="J176" i="1"/>
  <c r="H176" i="1"/>
  <c r="F176" i="1"/>
  <c r="K175" i="1"/>
  <c r="M175" i="1" s="1"/>
  <c r="J175" i="1"/>
  <c r="H175" i="1"/>
  <c r="F175" i="1"/>
  <c r="K174" i="1"/>
  <c r="M174" i="1" s="1"/>
  <c r="J174" i="1"/>
  <c r="H174" i="1"/>
  <c r="F174" i="1"/>
  <c r="K173" i="1"/>
  <c r="M173" i="1" s="1"/>
  <c r="J173" i="1"/>
  <c r="H173" i="1"/>
  <c r="F173" i="1"/>
  <c r="K172" i="1"/>
  <c r="M172" i="1" s="1"/>
  <c r="J172" i="1"/>
  <c r="H172" i="1"/>
  <c r="F172" i="1"/>
  <c r="K171" i="1"/>
  <c r="M171" i="1" s="1"/>
  <c r="J171" i="1"/>
  <c r="H171" i="1"/>
  <c r="F171" i="1"/>
  <c r="K170" i="1"/>
  <c r="M170" i="1" s="1"/>
  <c r="J170" i="1"/>
  <c r="H170" i="1"/>
  <c r="F170" i="1"/>
  <c r="K168" i="1"/>
  <c r="M168" i="1" s="1"/>
  <c r="J168" i="1"/>
  <c r="H168" i="1"/>
  <c r="F168" i="1"/>
  <c r="K167" i="1"/>
  <c r="M167" i="1" s="1"/>
  <c r="J167" i="1"/>
  <c r="H167" i="1"/>
  <c r="F167" i="1"/>
  <c r="K166" i="1"/>
  <c r="M166" i="1" s="1"/>
  <c r="J166" i="1"/>
  <c r="H166" i="1"/>
  <c r="F166" i="1"/>
  <c r="K165" i="1"/>
  <c r="M165" i="1" s="1"/>
  <c r="J165" i="1"/>
  <c r="H165" i="1"/>
  <c r="F165" i="1"/>
  <c r="K164" i="1"/>
  <c r="M164" i="1" s="1"/>
  <c r="J164" i="1"/>
  <c r="H164" i="1"/>
  <c r="F164" i="1"/>
  <c r="K163" i="1"/>
  <c r="M163" i="1" s="1"/>
  <c r="J163" i="1"/>
  <c r="H163" i="1"/>
  <c r="F163" i="1"/>
  <c r="K162" i="1"/>
  <c r="M162" i="1" s="1"/>
  <c r="J162" i="1"/>
  <c r="H162" i="1"/>
  <c r="F162" i="1"/>
  <c r="K161" i="1"/>
  <c r="M161" i="1" s="1"/>
  <c r="J161" i="1"/>
  <c r="H161" i="1"/>
  <c r="F161" i="1"/>
  <c r="K160" i="1"/>
  <c r="M160" i="1" s="1"/>
  <c r="J160" i="1"/>
  <c r="H160" i="1"/>
  <c r="F160" i="1"/>
  <c r="K159" i="1"/>
  <c r="M159" i="1" s="1"/>
  <c r="J159" i="1"/>
  <c r="H159" i="1"/>
  <c r="F159" i="1"/>
  <c r="K158" i="1"/>
  <c r="M158" i="1" s="1"/>
  <c r="J158" i="1"/>
  <c r="H158" i="1"/>
  <c r="F158" i="1"/>
  <c r="K157" i="1"/>
  <c r="M157" i="1" s="1"/>
  <c r="J157" i="1"/>
  <c r="H157" i="1"/>
  <c r="F157" i="1"/>
  <c r="K156" i="1"/>
  <c r="M156" i="1" s="1"/>
  <c r="J156" i="1"/>
  <c r="H156" i="1"/>
  <c r="F156" i="1"/>
  <c r="K155" i="1"/>
  <c r="M155" i="1" s="1"/>
  <c r="J155" i="1"/>
  <c r="H155" i="1"/>
  <c r="F155" i="1"/>
  <c r="K154" i="1"/>
  <c r="M154" i="1" s="1"/>
  <c r="J154" i="1"/>
  <c r="H154" i="1"/>
  <c r="F154" i="1"/>
  <c r="K151" i="1"/>
  <c r="M151" i="1" s="1"/>
  <c r="J151" i="1"/>
  <c r="H151" i="1"/>
  <c r="F151" i="1"/>
  <c r="K150" i="1"/>
  <c r="M150" i="1" s="1"/>
  <c r="J150" i="1"/>
  <c r="H150" i="1"/>
  <c r="F150" i="1"/>
  <c r="K148" i="1"/>
  <c r="M148" i="1" s="1"/>
  <c r="J148" i="1"/>
  <c r="H148" i="1"/>
  <c r="F148" i="1"/>
  <c r="K147" i="1"/>
  <c r="M147" i="1" s="1"/>
  <c r="J147" i="1"/>
  <c r="H147" i="1"/>
  <c r="L147" i="1" s="1"/>
  <c r="F147" i="1"/>
  <c r="K145" i="1"/>
  <c r="M145" i="1" s="1"/>
  <c r="J145" i="1"/>
  <c r="H145" i="1"/>
  <c r="F145" i="1"/>
  <c r="K144" i="1"/>
  <c r="M144" i="1" s="1"/>
  <c r="J144" i="1"/>
  <c r="H144" i="1"/>
  <c r="F144" i="1"/>
  <c r="K143" i="1"/>
  <c r="M143" i="1" s="1"/>
  <c r="J143" i="1"/>
  <c r="H143" i="1"/>
  <c r="F143" i="1"/>
  <c r="K141" i="1"/>
  <c r="M141" i="1" s="1"/>
  <c r="J141" i="1"/>
  <c r="H141" i="1"/>
  <c r="F141" i="1"/>
  <c r="K140" i="1"/>
  <c r="M140" i="1" s="1"/>
  <c r="J140" i="1"/>
  <c r="H140" i="1"/>
  <c r="F140" i="1"/>
  <c r="K138" i="1"/>
  <c r="M138" i="1" s="1"/>
  <c r="J138" i="1"/>
  <c r="H138" i="1"/>
  <c r="F138" i="1"/>
  <c r="K137" i="1"/>
  <c r="M137" i="1" s="1"/>
  <c r="J137" i="1"/>
  <c r="H137" i="1"/>
  <c r="F137" i="1"/>
  <c r="K136" i="1"/>
  <c r="M136" i="1" s="1"/>
  <c r="J136" i="1"/>
  <c r="H136" i="1"/>
  <c r="F136" i="1"/>
  <c r="M133" i="1"/>
  <c r="K133" i="1"/>
  <c r="J133" i="1"/>
  <c r="J132" i="1" s="1"/>
  <c r="H133" i="1"/>
  <c r="H132" i="1" s="1"/>
  <c r="F133" i="1"/>
  <c r="K131" i="1"/>
  <c r="M131" i="1" s="1"/>
  <c r="J131" i="1"/>
  <c r="H131" i="1"/>
  <c r="F131" i="1"/>
  <c r="K130" i="1"/>
  <c r="M130" i="1" s="1"/>
  <c r="J130" i="1"/>
  <c r="H130" i="1"/>
  <c r="F130" i="1"/>
  <c r="K129" i="1"/>
  <c r="M129" i="1" s="1"/>
  <c r="J129" i="1"/>
  <c r="H129" i="1"/>
  <c r="F129" i="1"/>
  <c r="K127" i="1"/>
  <c r="M127" i="1" s="1"/>
  <c r="J127" i="1"/>
  <c r="H127" i="1"/>
  <c r="F127" i="1"/>
  <c r="K126" i="1"/>
  <c r="M126" i="1" s="1"/>
  <c r="J126" i="1"/>
  <c r="H126" i="1"/>
  <c r="F126" i="1"/>
  <c r="K125" i="1"/>
  <c r="M125" i="1" s="1"/>
  <c r="J125" i="1"/>
  <c r="H125" i="1"/>
  <c r="F125" i="1"/>
  <c r="M124" i="1"/>
  <c r="K124" i="1"/>
  <c r="J124" i="1"/>
  <c r="H124" i="1"/>
  <c r="F124" i="1"/>
  <c r="K123" i="1"/>
  <c r="M123" i="1" s="1"/>
  <c r="J123" i="1"/>
  <c r="H123" i="1"/>
  <c r="F123" i="1"/>
  <c r="K122" i="1"/>
  <c r="M122" i="1" s="1"/>
  <c r="J122" i="1"/>
  <c r="H122" i="1"/>
  <c r="F122" i="1"/>
  <c r="K121" i="1"/>
  <c r="M121" i="1" s="1"/>
  <c r="J121" i="1"/>
  <c r="H121" i="1"/>
  <c r="L121" i="1" s="1"/>
  <c r="F121" i="1"/>
  <c r="K120" i="1"/>
  <c r="M120" i="1" s="1"/>
  <c r="J120" i="1"/>
  <c r="H120" i="1"/>
  <c r="F120" i="1"/>
  <c r="K119" i="1"/>
  <c r="M119" i="1" s="1"/>
  <c r="J119" i="1"/>
  <c r="H119" i="1"/>
  <c r="F119" i="1"/>
  <c r="L116" i="1"/>
  <c r="K116" i="1"/>
  <c r="M116" i="1" s="1"/>
  <c r="J116" i="1"/>
  <c r="J115" i="1" s="1"/>
  <c r="H116" i="1"/>
  <c r="H115" i="1" s="1"/>
  <c r="F116" i="1"/>
  <c r="K114" i="1"/>
  <c r="M114" i="1" s="1"/>
  <c r="J114" i="1"/>
  <c r="J113" i="1" s="1"/>
  <c r="H114" i="1"/>
  <c r="F114" i="1"/>
  <c r="K112" i="1"/>
  <c r="M112" i="1" s="1"/>
  <c r="J112" i="1"/>
  <c r="H112" i="1"/>
  <c r="F112" i="1"/>
  <c r="K111" i="1"/>
  <c r="M111" i="1" s="1"/>
  <c r="J111" i="1"/>
  <c r="H111" i="1"/>
  <c r="L111" i="1" s="1"/>
  <c r="F111" i="1"/>
  <c r="K110" i="1"/>
  <c r="M110" i="1" s="1"/>
  <c r="J110" i="1"/>
  <c r="H110" i="1"/>
  <c r="L110" i="1" s="1"/>
  <c r="F110" i="1"/>
  <c r="K109" i="1"/>
  <c r="M109" i="1" s="1"/>
  <c r="J109" i="1"/>
  <c r="H109" i="1"/>
  <c r="F109" i="1"/>
  <c r="K108" i="1"/>
  <c r="M108" i="1" s="1"/>
  <c r="J108" i="1"/>
  <c r="H108" i="1"/>
  <c r="F108" i="1"/>
  <c r="K107" i="1"/>
  <c r="M107" i="1" s="1"/>
  <c r="J107" i="1"/>
  <c r="H107" i="1"/>
  <c r="F107" i="1"/>
  <c r="K105" i="1"/>
  <c r="M105" i="1" s="1"/>
  <c r="J105" i="1"/>
  <c r="H105" i="1"/>
  <c r="F105" i="1"/>
  <c r="K104" i="1"/>
  <c r="M104" i="1" s="1"/>
  <c r="J104" i="1"/>
  <c r="H104" i="1"/>
  <c r="F104" i="1"/>
  <c r="M103" i="1"/>
  <c r="K103" i="1"/>
  <c r="J103" i="1"/>
  <c r="H103" i="1"/>
  <c r="L103" i="1" s="1"/>
  <c r="F103" i="1"/>
  <c r="M102" i="1"/>
  <c r="K102" i="1"/>
  <c r="J102" i="1"/>
  <c r="H102" i="1"/>
  <c r="L102" i="1" s="1"/>
  <c r="F102" i="1"/>
  <c r="K101" i="1"/>
  <c r="M101" i="1" s="1"/>
  <c r="J101" i="1"/>
  <c r="H101" i="1"/>
  <c r="F101" i="1"/>
  <c r="K100" i="1"/>
  <c r="M100" i="1" s="1"/>
  <c r="J100" i="1"/>
  <c r="H100" i="1"/>
  <c r="F100" i="1"/>
  <c r="K99" i="1"/>
  <c r="M99" i="1" s="1"/>
  <c r="J99" i="1"/>
  <c r="H99" i="1"/>
  <c r="F99" i="1"/>
  <c r="K98" i="1"/>
  <c r="M98" i="1" s="1"/>
  <c r="J98" i="1"/>
  <c r="H98" i="1"/>
  <c r="F98" i="1"/>
  <c r="K95" i="1"/>
  <c r="M95" i="1" s="1"/>
  <c r="J95" i="1"/>
  <c r="H95" i="1"/>
  <c r="F95" i="1"/>
  <c r="K94" i="1"/>
  <c r="M94" i="1" s="1"/>
  <c r="J94" i="1"/>
  <c r="H94" i="1"/>
  <c r="F94" i="1"/>
  <c r="K92" i="1"/>
  <c r="M92" i="1" s="1"/>
  <c r="J92" i="1"/>
  <c r="H92" i="1"/>
  <c r="F92" i="1"/>
  <c r="M91" i="1"/>
  <c r="K91" i="1"/>
  <c r="J91" i="1"/>
  <c r="H91" i="1"/>
  <c r="F91" i="1"/>
  <c r="K90" i="1"/>
  <c r="M90" i="1" s="1"/>
  <c r="J90" i="1"/>
  <c r="H90" i="1"/>
  <c r="F90" i="1"/>
  <c r="K89" i="1"/>
  <c r="M89" i="1" s="1"/>
  <c r="J89" i="1"/>
  <c r="H89" i="1"/>
  <c r="F89" i="1"/>
  <c r="K88" i="1"/>
  <c r="M88" i="1" s="1"/>
  <c r="J88" i="1"/>
  <c r="H88" i="1"/>
  <c r="F88" i="1"/>
  <c r="K87" i="1"/>
  <c r="M87" i="1" s="1"/>
  <c r="J87" i="1"/>
  <c r="H87" i="1"/>
  <c r="F87" i="1"/>
  <c r="K85" i="1"/>
  <c r="M85" i="1" s="1"/>
  <c r="J85" i="1"/>
  <c r="H85" i="1"/>
  <c r="F85" i="1"/>
  <c r="K84" i="1"/>
  <c r="M84" i="1" s="1"/>
  <c r="J84" i="1"/>
  <c r="H84" i="1"/>
  <c r="F84" i="1"/>
  <c r="K81" i="1"/>
  <c r="M81" i="1" s="1"/>
  <c r="J81" i="1"/>
  <c r="H81" i="1"/>
  <c r="F81" i="1"/>
  <c r="K80" i="1"/>
  <c r="M80" i="1" s="1"/>
  <c r="J80" i="1"/>
  <c r="H80" i="1"/>
  <c r="L80" i="1" s="1"/>
  <c r="F80" i="1"/>
  <c r="K79" i="1"/>
  <c r="M79" i="1" s="1"/>
  <c r="J79" i="1"/>
  <c r="L79" i="1" s="1"/>
  <c r="H79" i="1"/>
  <c r="F79" i="1"/>
  <c r="K78" i="1"/>
  <c r="M78" i="1" s="1"/>
  <c r="J78" i="1"/>
  <c r="H78" i="1"/>
  <c r="F78" i="1"/>
  <c r="K72" i="1"/>
  <c r="M72" i="1" s="1"/>
  <c r="J72" i="1"/>
  <c r="H72" i="1"/>
  <c r="F72" i="1"/>
  <c r="K71" i="1"/>
  <c r="M71" i="1" s="1"/>
  <c r="J71" i="1"/>
  <c r="H71" i="1"/>
  <c r="F71" i="1"/>
  <c r="K75" i="1"/>
  <c r="M75" i="1" s="1"/>
  <c r="J75" i="1"/>
  <c r="H75" i="1"/>
  <c r="F75" i="1"/>
  <c r="K74" i="1"/>
  <c r="M74" i="1" s="1"/>
  <c r="J74" i="1"/>
  <c r="H74" i="1"/>
  <c r="F74" i="1"/>
  <c r="K70" i="1"/>
  <c r="M70" i="1" s="1"/>
  <c r="J70" i="1"/>
  <c r="H70" i="1"/>
  <c r="F70" i="1"/>
  <c r="K69" i="1"/>
  <c r="M69" i="1" s="1"/>
  <c r="J69" i="1"/>
  <c r="H69" i="1"/>
  <c r="F69" i="1"/>
  <c r="K68" i="1"/>
  <c r="M68" i="1" s="1"/>
  <c r="J68" i="1"/>
  <c r="H68" i="1"/>
  <c r="F68" i="1"/>
  <c r="K67" i="1"/>
  <c r="M67" i="1" s="1"/>
  <c r="J67" i="1"/>
  <c r="H67" i="1"/>
  <c r="F67" i="1"/>
  <c r="K66" i="1"/>
  <c r="M66" i="1" s="1"/>
  <c r="J66" i="1"/>
  <c r="H66" i="1"/>
  <c r="F66" i="1"/>
  <c r="K60" i="1"/>
  <c r="M60" i="1" s="1"/>
  <c r="J60" i="1"/>
  <c r="H60" i="1"/>
  <c r="L60" i="1" s="1"/>
  <c r="F60" i="1"/>
  <c r="K59" i="1"/>
  <c r="M59" i="1" s="1"/>
  <c r="J59" i="1"/>
  <c r="J58" i="1" s="1"/>
  <c r="H59" i="1"/>
  <c r="F59" i="1"/>
  <c r="K57" i="1"/>
  <c r="M57" i="1" s="1"/>
  <c r="J57" i="1"/>
  <c r="H57" i="1"/>
  <c r="L57" i="1" s="1"/>
  <c r="F57" i="1"/>
  <c r="K56" i="1"/>
  <c r="M56" i="1" s="1"/>
  <c r="J56" i="1"/>
  <c r="H56" i="1"/>
  <c r="F56" i="1"/>
  <c r="K53" i="1"/>
  <c r="M53" i="1" s="1"/>
  <c r="J53" i="1"/>
  <c r="J52" i="1" s="1"/>
  <c r="H53" i="1"/>
  <c r="F53" i="1"/>
  <c r="F52" i="1" s="1"/>
  <c r="K51" i="1"/>
  <c r="M51" i="1" s="1"/>
  <c r="J51" i="1"/>
  <c r="H51" i="1"/>
  <c r="F51" i="1"/>
  <c r="K50" i="1"/>
  <c r="M50" i="1" s="1"/>
  <c r="J50" i="1"/>
  <c r="H50" i="1"/>
  <c r="F50" i="1"/>
  <c r="K48" i="1"/>
  <c r="M48" i="1" s="1"/>
  <c r="J48" i="1"/>
  <c r="J47" i="1" s="1"/>
  <c r="H48" i="1"/>
  <c r="H47" i="1" s="1"/>
  <c r="F48" i="1"/>
  <c r="K46" i="1"/>
  <c r="M46" i="1" s="1"/>
  <c r="J46" i="1"/>
  <c r="H46" i="1"/>
  <c r="F46" i="1"/>
  <c r="K45" i="1"/>
  <c r="M45" i="1" s="1"/>
  <c r="J45" i="1"/>
  <c r="H45" i="1"/>
  <c r="F45" i="1"/>
  <c r="K44" i="1"/>
  <c r="M44" i="1" s="1"/>
  <c r="J44" i="1"/>
  <c r="H44" i="1"/>
  <c r="F44" i="1"/>
  <c r="K42" i="1"/>
  <c r="M42" i="1" s="1"/>
  <c r="J42" i="1"/>
  <c r="H42" i="1"/>
  <c r="F42" i="1"/>
  <c r="K41" i="1"/>
  <c r="M41" i="1" s="1"/>
  <c r="J41" i="1"/>
  <c r="H41" i="1"/>
  <c r="F41" i="1"/>
  <c r="K40" i="1"/>
  <c r="M40" i="1" s="1"/>
  <c r="J40" i="1"/>
  <c r="H40" i="1"/>
  <c r="F40" i="1"/>
  <c r="K39" i="1"/>
  <c r="M39" i="1" s="1"/>
  <c r="J39" i="1"/>
  <c r="H39" i="1"/>
  <c r="F39" i="1"/>
  <c r="K38" i="1"/>
  <c r="M38" i="1" s="1"/>
  <c r="J38" i="1"/>
  <c r="H38" i="1"/>
  <c r="F38" i="1"/>
  <c r="K37" i="1"/>
  <c r="M37" i="1" s="1"/>
  <c r="J37" i="1"/>
  <c r="H37" i="1"/>
  <c r="F37" i="1"/>
  <c r="K36" i="1"/>
  <c r="M36" i="1" s="1"/>
  <c r="J36" i="1"/>
  <c r="H36" i="1"/>
  <c r="F36" i="1"/>
  <c r="K35" i="1"/>
  <c r="M35" i="1" s="1"/>
  <c r="J35" i="1"/>
  <c r="H35" i="1"/>
  <c r="F35" i="1"/>
  <c r="K34" i="1"/>
  <c r="M34" i="1" s="1"/>
  <c r="J34" i="1"/>
  <c r="H34" i="1"/>
  <c r="F34" i="1"/>
  <c r="K32" i="1"/>
  <c r="M32" i="1" s="1"/>
  <c r="J32" i="1"/>
  <c r="H32" i="1"/>
  <c r="L32" i="1" s="1"/>
  <c r="F32" i="1"/>
  <c r="K31" i="1"/>
  <c r="M31" i="1" s="1"/>
  <c r="J31" i="1"/>
  <c r="H31" i="1"/>
  <c r="F31" i="1"/>
  <c r="K30" i="1"/>
  <c r="M30" i="1" s="1"/>
  <c r="J30" i="1"/>
  <c r="H30" i="1"/>
  <c r="F30" i="1"/>
  <c r="K29" i="1"/>
  <c r="M29" i="1" s="1"/>
  <c r="J29" i="1"/>
  <c r="H29" i="1"/>
  <c r="F29" i="1"/>
  <c r="K25" i="1"/>
  <c r="M25" i="1" s="1"/>
  <c r="C26" i="3" s="1"/>
  <c r="C27" i="3" s="1"/>
  <c r="J25" i="1"/>
  <c r="H25" i="1"/>
  <c r="F25" i="1"/>
  <c r="K24" i="1"/>
  <c r="M24" i="1" s="1"/>
  <c r="J24" i="1"/>
  <c r="H24" i="1"/>
  <c r="F24" i="1"/>
  <c r="K23" i="1"/>
  <c r="M23" i="1" s="1"/>
  <c r="J23" i="1"/>
  <c r="H23" i="1"/>
  <c r="F23" i="1"/>
  <c r="K22" i="1"/>
  <c r="M22" i="1" s="1"/>
  <c r="J22" i="1"/>
  <c r="H22" i="1"/>
  <c r="F22" i="1"/>
  <c r="K20" i="1"/>
  <c r="M20" i="1" s="1"/>
  <c r="J20" i="1"/>
  <c r="H20" i="1"/>
  <c r="H19" i="1" s="1"/>
  <c r="F20" i="1"/>
  <c r="K18" i="1"/>
  <c r="M18" i="1" s="1"/>
  <c r="J18" i="1"/>
  <c r="J17" i="1" s="1"/>
  <c r="H18" i="1"/>
  <c r="H17" i="1" s="1"/>
  <c r="F18" i="1"/>
  <c r="F16" i="1"/>
  <c r="F15" i="1" s="1"/>
  <c r="F47" i="1"/>
  <c r="J19" i="1"/>
  <c r="F17" i="1"/>
  <c r="K16" i="1"/>
  <c r="M16" i="1" s="1"/>
  <c r="J16" i="1"/>
  <c r="H16" i="1"/>
  <c r="I4" i="1"/>
  <c r="K65" i="1"/>
  <c r="M65" i="1" s="1"/>
  <c r="H15" i="1"/>
  <c r="C18" i="3" l="1"/>
  <c r="F242" i="1"/>
  <c r="F241" i="1" s="1"/>
  <c r="O121" i="1"/>
  <c r="O60" i="1"/>
  <c r="O103" i="1"/>
  <c r="L123" i="1"/>
  <c r="O123" i="1" s="1"/>
  <c r="N187" i="1"/>
  <c r="P187" i="1" s="1"/>
  <c r="L312" i="1"/>
  <c r="O312" i="1" s="1"/>
  <c r="L322" i="1"/>
  <c r="O322" i="1" s="1"/>
  <c r="O352" i="1"/>
  <c r="O432" i="1"/>
  <c r="O452" i="1"/>
  <c r="F496" i="1"/>
  <c r="O526" i="1"/>
  <c r="F169" i="1"/>
  <c r="O181" i="1"/>
  <c r="O183" i="1"/>
  <c r="L206" i="1"/>
  <c r="L448" i="1"/>
  <c r="O448" i="1" s="1"/>
  <c r="O454" i="1"/>
  <c r="O494" i="1"/>
  <c r="L518" i="1"/>
  <c r="O518" i="1" s="1"/>
  <c r="J139" i="1"/>
  <c r="L148" i="1"/>
  <c r="O148" i="1" s="1"/>
  <c r="L185" i="1"/>
  <c r="N185" i="1" s="1"/>
  <c r="P185" i="1" s="1"/>
  <c r="L210" i="1"/>
  <c r="O210" i="1" s="1"/>
  <c r="L220" i="1"/>
  <c r="L261" i="1"/>
  <c r="O261" i="1" s="1"/>
  <c r="L298" i="1"/>
  <c r="O298" i="1" s="1"/>
  <c r="L368" i="1"/>
  <c r="N368" i="1" s="1"/>
  <c r="P368" i="1" s="1"/>
  <c r="J373" i="1"/>
  <c r="J372" i="1" s="1"/>
  <c r="L378" i="1"/>
  <c r="O378" i="1" s="1"/>
  <c r="L382" i="1"/>
  <c r="N382" i="1" s="1"/>
  <c r="P382" i="1" s="1"/>
  <c r="L389" i="1"/>
  <c r="L396" i="1"/>
  <c r="L464" i="1"/>
  <c r="O464" i="1" s="1"/>
  <c r="L466" i="1"/>
  <c r="L421" i="1"/>
  <c r="O421" i="1" s="1"/>
  <c r="L423" i="1"/>
  <c r="O423" i="1" s="1"/>
  <c r="F430" i="1"/>
  <c r="L506" i="1"/>
  <c r="O506" i="1" s="1"/>
  <c r="O424" i="1"/>
  <c r="O57" i="1"/>
  <c r="O177" i="1"/>
  <c r="L314" i="1"/>
  <c r="N314" i="1" s="1"/>
  <c r="P314" i="1" s="1"/>
  <c r="L350" i="1"/>
  <c r="L414" i="1"/>
  <c r="O414" i="1" s="1"/>
  <c r="O450" i="1"/>
  <c r="H73" i="1"/>
  <c r="N389" i="1"/>
  <c r="P389" i="1" s="1"/>
  <c r="O445" i="1"/>
  <c r="L131" i="1"/>
  <c r="O131" i="1" s="1"/>
  <c r="L178" i="1"/>
  <c r="O178" i="1" s="1"/>
  <c r="L240" i="1"/>
  <c r="N240" i="1" s="1"/>
  <c r="P240" i="1" s="1"/>
  <c r="L244" i="1"/>
  <c r="O244" i="1" s="1"/>
  <c r="L254" i="1"/>
  <c r="O254" i="1" s="1"/>
  <c r="L327" i="1"/>
  <c r="O327" i="1" s="1"/>
  <c r="L358" i="1"/>
  <c r="L451" i="1"/>
  <c r="L486" i="1"/>
  <c r="O486" i="1" s="1"/>
  <c r="L488" i="1"/>
  <c r="O488" i="1" s="1"/>
  <c r="J509" i="1"/>
  <c r="J513" i="1"/>
  <c r="J516" i="1"/>
  <c r="J512" i="1" s="1"/>
  <c r="L88" i="1"/>
  <c r="O88" i="1" s="1"/>
  <c r="L138" i="1"/>
  <c r="O138" i="1" s="1"/>
  <c r="L141" i="1"/>
  <c r="O141" i="1" s="1"/>
  <c r="L144" i="1"/>
  <c r="O144" i="1" s="1"/>
  <c r="J208" i="1"/>
  <c r="J207" i="1" s="1"/>
  <c r="L299" i="1"/>
  <c r="O299" i="1" s="1"/>
  <c r="N397" i="1"/>
  <c r="P397" i="1" s="1"/>
  <c r="L444" i="1"/>
  <c r="O444" i="1" s="1"/>
  <c r="L458" i="1"/>
  <c r="O458" i="1" s="1"/>
  <c r="H153" i="1"/>
  <c r="L67" i="1"/>
  <c r="O67" i="1" s="1"/>
  <c r="L68" i="1"/>
  <c r="O68" i="1" s="1"/>
  <c r="L30" i="1"/>
  <c r="O30" i="1" s="1"/>
  <c r="L24" i="1"/>
  <c r="O24" i="1" s="1"/>
  <c r="L166" i="1"/>
  <c r="O166" i="1" s="1"/>
  <c r="L168" i="1"/>
  <c r="O168" i="1" s="1"/>
  <c r="L162" i="1"/>
  <c r="O162" i="1" s="1"/>
  <c r="L160" i="1"/>
  <c r="J65" i="1"/>
  <c r="L38" i="1"/>
  <c r="O38" i="1" s="1"/>
  <c r="L40" i="1"/>
  <c r="O40" i="1" s="1"/>
  <c r="L18" i="1"/>
  <c r="O18" i="1" s="1"/>
  <c r="L16" i="1"/>
  <c r="N16" i="1" s="1"/>
  <c r="P16" i="1" s="1"/>
  <c r="H97" i="1"/>
  <c r="F21" i="1"/>
  <c r="L70" i="1"/>
  <c r="O70" i="1" s="1"/>
  <c r="L72" i="1"/>
  <c r="O72" i="1" s="1"/>
  <c r="L85" i="1"/>
  <c r="J97" i="1"/>
  <c r="O110" i="1"/>
  <c r="J149" i="1"/>
  <c r="L171" i="1"/>
  <c r="O171" i="1" s="1"/>
  <c r="L180" i="1"/>
  <c r="O180" i="1" s="1"/>
  <c r="O187" i="1"/>
  <c r="L192" i="1"/>
  <c r="N192" i="1" s="1"/>
  <c r="P192" i="1" s="1"/>
  <c r="L196" i="1"/>
  <c r="O196" i="1" s="1"/>
  <c r="L232" i="1"/>
  <c r="O232" i="1" s="1"/>
  <c r="L234" i="1"/>
  <c r="O234" i="1" s="1"/>
  <c r="L264" i="1"/>
  <c r="O264" i="1" s="1"/>
  <c r="O296" i="1"/>
  <c r="L366" i="1"/>
  <c r="O366" i="1" s="1"/>
  <c r="H393" i="1"/>
  <c r="L409" i="1"/>
  <c r="O409" i="1" s="1"/>
  <c r="L416" i="1"/>
  <c r="O416" i="1" s="1"/>
  <c r="L438" i="1"/>
  <c r="O438" i="1" s="1"/>
  <c r="H455" i="1"/>
  <c r="N466" i="1"/>
  <c r="P466" i="1" s="1"/>
  <c r="L474" i="1"/>
  <c r="O474" i="1" s="1"/>
  <c r="L479" i="1"/>
  <c r="O479" i="1" s="1"/>
  <c r="F490" i="1"/>
  <c r="H502" i="1"/>
  <c r="L520" i="1"/>
  <c r="L20" i="1"/>
  <c r="L19" i="1" s="1"/>
  <c r="O79" i="1"/>
  <c r="L90" i="1"/>
  <c r="O90" i="1" s="1"/>
  <c r="L124" i="1"/>
  <c r="N124" i="1" s="1"/>
  <c r="P124" i="1" s="1"/>
  <c r="L145" i="1"/>
  <c r="O145" i="1" s="1"/>
  <c r="N148" i="1"/>
  <c r="P148" i="1" s="1"/>
  <c r="L184" i="1"/>
  <c r="L198" i="1"/>
  <c r="L221" i="1"/>
  <c r="O221" i="1" s="1"/>
  <c r="N227" i="1"/>
  <c r="P227" i="1" s="1"/>
  <c r="L246" i="1"/>
  <c r="O246" i="1" s="1"/>
  <c r="N299" i="1"/>
  <c r="P299" i="1" s="1"/>
  <c r="L315" i="1"/>
  <c r="O315" i="1" s="1"/>
  <c r="N319" i="1"/>
  <c r="P319" i="1" s="1"/>
  <c r="L328" i="1"/>
  <c r="O328" i="1" s="1"/>
  <c r="L336" i="1"/>
  <c r="O336" i="1" s="1"/>
  <c r="O344" i="1"/>
  <c r="L346" i="1"/>
  <c r="O346" i="1" s="1"/>
  <c r="L348" i="1"/>
  <c r="O348" i="1" s="1"/>
  <c r="O358" i="1"/>
  <c r="L370" i="1"/>
  <c r="O370" i="1" s="1"/>
  <c r="L376" i="1"/>
  <c r="N376" i="1" s="1"/>
  <c r="P376" i="1" s="1"/>
  <c r="J393" i="1"/>
  <c r="L398" i="1"/>
  <c r="O398" i="1" s="1"/>
  <c r="L422" i="1"/>
  <c r="O422" i="1" s="1"/>
  <c r="L433" i="1"/>
  <c r="N433" i="1" s="1"/>
  <c r="P433" i="1" s="1"/>
  <c r="L447" i="1"/>
  <c r="O447" i="1" s="1"/>
  <c r="N482" i="1"/>
  <c r="P482" i="1" s="1"/>
  <c r="J496" i="1"/>
  <c r="L499" i="1"/>
  <c r="O499" i="1" s="1"/>
  <c r="L62" i="1"/>
  <c r="O62" i="1" s="1"/>
  <c r="J441" i="1"/>
  <c r="F472" i="1"/>
  <c r="F484" i="1"/>
  <c r="F478" i="1" s="1"/>
  <c r="J490" i="1"/>
  <c r="J142" i="1"/>
  <c r="J28" i="1"/>
  <c r="F77" i="1"/>
  <c r="F76" i="1" s="1"/>
  <c r="F86" i="1"/>
  <c r="L99" i="1"/>
  <c r="O99" i="1" s="1"/>
  <c r="L101" i="1"/>
  <c r="O101" i="1" s="1"/>
  <c r="J128" i="1"/>
  <c r="L151" i="1"/>
  <c r="O151" i="1" s="1"/>
  <c r="L179" i="1"/>
  <c r="O179" i="1" s="1"/>
  <c r="H188" i="1"/>
  <c r="L191" i="1"/>
  <c r="O191" i="1" s="1"/>
  <c r="J202" i="1"/>
  <c r="L216" i="1"/>
  <c r="O216" i="1" s="1"/>
  <c r="L233" i="1"/>
  <c r="L270" i="1"/>
  <c r="O270" i="1" s="1"/>
  <c r="L288" i="1"/>
  <c r="N288" i="1" s="1"/>
  <c r="P288" i="1" s="1"/>
  <c r="L290" i="1"/>
  <c r="O290" i="1" s="1"/>
  <c r="L308" i="1"/>
  <c r="O308" i="1" s="1"/>
  <c r="L330" i="1"/>
  <c r="O330" i="1" s="1"/>
  <c r="H364" i="1"/>
  <c r="L380" i="1"/>
  <c r="O380" i="1" s="1"/>
  <c r="L384" i="1"/>
  <c r="N384" i="1" s="1"/>
  <c r="P384" i="1" s="1"/>
  <c r="L406" i="1"/>
  <c r="N406" i="1" s="1"/>
  <c r="P406" i="1" s="1"/>
  <c r="L437" i="1"/>
  <c r="O437" i="1" s="1"/>
  <c r="L449" i="1"/>
  <c r="O449" i="1" s="1"/>
  <c r="H484" i="1"/>
  <c r="L501" i="1"/>
  <c r="O501" i="1" s="1"/>
  <c r="J462" i="1"/>
  <c r="O470" i="1"/>
  <c r="F480" i="1"/>
  <c r="J484" i="1"/>
  <c r="L504" i="1"/>
  <c r="O504" i="1" s="1"/>
  <c r="H521" i="1"/>
  <c r="L524" i="1"/>
  <c r="O524" i="1" s="1"/>
  <c r="H194" i="1"/>
  <c r="H276" i="1"/>
  <c r="F55" i="1"/>
  <c r="F58" i="1"/>
  <c r="J73" i="1"/>
  <c r="J77" i="1"/>
  <c r="J76" i="1" s="1"/>
  <c r="J83" i="1"/>
  <c r="J86" i="1"/>
  <c r="L222" i="1"/>
  <c r="O222" i="1" s="1"/>
  <c r="H242" i="1"/>
  <c r="L274" i="1"/>
  <c r="O274" i="1" s="1"/>
  <c r="L279" i="1"/>
  <c r="O279" i="1" s="1"/>
  <c r="L283" i="1"/>
  <c r="O283" i="1" s="1"/>
  <c r="N291" i="1"/>
  <c r="P291" i="1" s="1"/>
  <c r="N303" i="1"/>
  <c r="P303" i="1" s="1"/>
  <c r="J386" i="1"/>
  <c r="O419" i="1"/>
  <c r="O451" i="1"/>
  <c r="L459" i="1"/>
  <c r="O459" i="1" s="1"/>
  <c r="N500" i="1"/>
  <c r="P500" i="1" s="1"/>
  <c r="F509" i="1"/>
  <c r="F513" i="1"/>
  <c r="J521" i="1"/>
  <c r="L64" i="1"/>
  <c r="O64" i="1" s="1"/>
  <c r="J33" i="1"/>
  <c r="L23" i="1"/>
  <c r="N23" i="1" s="1"/>
  <c r="P23" i="1" s="1"/>
  <c r="L91" i="1"/>
  <c r="O91" i="1" s="1"/>
  <c r="N102" i="1"/>
  <c r="P102" i="1" s="1"/>
  <c r="L125" i="1"/>
  <c r="O125" i="1" s="1"/>
  <c r="L127" i="1"/>
  <c r="O127" i="1" s="1"/>
  <c r="J146" i="1"/>
  <c r="N160" i="1"/>
  <c r="P160" i="1" s="1"/>
  <c r="L201" i="1"/>
  <c r="O201" i="1" s="1"/>
  <c r="L204" i="1"/>
  <c r="O204" i="1" s="1"/>
  <c r="L228" i="1"/>
  <c r="L291" i="1"/>
  <c r="O291" i="1" s="1"/>
  <c r="L300" i="1"/>
  <c r="O300" i="1" s="1"/>
  <c r="L303" i="1"/>
  <c r="O303" i="1" s="1"/>
  <c r="L307" i="1"/>
  <c r="O307" i="1" s="1"/>
  <c r="L316" i="1"/>
  <c r="O316" i="1" s="1"/>
  <c r="L318" i="1"/>
  <c r="O318" i="1" s="1"/>
  <c r="L320" i="1"/>
  <c r="O320" i="1" s="1"/>
  <c r="N351" i="1"/>
  <c r="P351" i="1" s="1"/>
  <c r="L354" i="1"/>
  <c r="O354" i="1" s="1"/>
  <c r="L377" i="1"/>
  <c r="O377" i="1" s="1"/>
  <c r="N383" i="1"/>
  <c r="P383" i="1" s="1"/>
  <c r="L461" i="1"/>
  <c r="O461" i="1" s="1"/>
  <c r="J480" i="1"/>
  <c r="J478" i="1" s="1"/>
  <c r="L483" i="1"/>
  <c r="O483" i="1" s="1"/>
  <c r="L492" i="1"/>
  <c r="O492" i="1" s="1"/>
  <c r="H509" i="1"/>
  <c r="H513" i="1"/>
  <c r="L517" i="1"/>
  <c r="O517" i="1" s="1"/>
  <c r="F33" i="1"/>
  <c r="H43" i="1"/>
  <c r="L94" i="1"/>
  <c r="H93" i="1"/>
  <c r="O116" i="1"/>
  <c r="L115" i="1"/>
  <c r="F213" i="1"/>
  <c r="F212" i="1" s="1"/>
  <c r="F28" i="1"/>
  <c r="H33" i="1"/>
  <c r="L42" i="1"/>
  <c r="O42" i="1" s="1"/>
  <c r="J43" i="1"/>
  <c r="L59" i="1"/>
  <c r="L58" i="1" s="1"/>
  <c r="H58" i="1"/>
  <c r="F73" i="1"/>
  <c r="L75" i="1"/>
  <c r="O75" i="1" s="1"/>
  <c r="L78" i="1"/>
  <c r="H77" i="1"/>
  <c r="H76" i="1" s="1"/>
  <c r="L81" i="1"/>
  <c r="O81" i="1" s="1"/>
  <c r="H86" i="1"/>
  <c r="L92" i="1"/>
  <c r="O92" i="1" s="1"/>
  <c r="J93" i="1"/>
  <c r="F97" i="1"/>
  <c r="L104" i="1"/>
  <c r="N104" i="1" s="1"/>
  <c r="P104" i="1" s="1"/>
  <c r="L108" i="1"/>
  <c r="O108" i="1" s="1"/>
  <c r="N111" i="1"/>
  <c r="P111" i="1" s="1"/>
  <c r="L112" i="1"/>
  <c r="O112" i="1" s="1"/>
  <c r="F118" i="1"/>
  <c r="L120" i="1"/>
  <c r="O120" i="1" s="1"/>
  <c r="L126" i="1"/>
  <c r="O126" i="1" s="1"/>
  <c r="F132" i="1"/>
  <c r="F128" i="1" s="1"/>
  <c r="F135" i="1"/>
  <c r="L137" i="1"/>
  <c r="O137" i="1" s="1"/>
  <c r="F142" i="1"/>
  <c r="O147" i="1"/>
  <c r="F149" i="1"/>
  <c r="L154" i="1"/>
  <c r="N154" i="1" s="1"/>
  <c r="J153" i="1"/>
  <c r="L157" i="1"/>
  <c r="O157" i="1" s="1"/>
  <c r="L161" i="1"/>
  <c r="O161" i="1" s="1"/>
  <c r="L165" i="1"/>
  <c r="O165" i="1" s="1"/>
  <c r="H169" i="1"/>
  <c r="L174" i="1"/>
  <c r="O174" i="1" s="1"/>
  <c r="N177" i="1"/>
  <c r="P177" i="1" s="1"/>
  <c r="N178" i="1"/>
  <c r="P178" i="1" s="1"/>
  <c r="J194" i="1"/>
  <c r="J193" i="1" s="1"/>
  <c r="L29" i="1"/>
  <c r="O29" i="1" s="1"/>
  <c r="H28" i="1"/>
  <c r="L51" i="1"/>
  <c r="O51" i="1" s="1"/>
  <c r="F106" i="1"/>
  <c r="N116" i="1"/>
  <c r="F115" i="1"/>
  <c r="H118" i="1"/>
  <c r="L129" i="1"/>
  <c r="N129" i="1" s="1"/>
  <c r="N131" i="1"/>
  <c r="P131" i="1" s="1"/>
  <c r="H135" i="1"/>
  <c r="N141" i="1"/>
  <c r="P141" i="1" s="1"/>
  <c r="L143" i="1"/>
  <c r="H142" i="1"/>
  <c r="L150" i="1"/>
  <c r="N150" i="1" s="1"/>
  <c r="H149" i="1"/>
  <c r="J169" i="1"/>
  <c r="N183" i="1"/>
  <c r="P183" i="1" s="1"/>
  <c r="O184" i="1"/>
  <c r="L189" i="1"/>
  <c r="N189" i="1" s="1"/>
  <c r="L199" i="1"/>
  <c r="O199" i="1" s="1"/>
  <c r="N206" i="1"/>
  <c r="P206" i="1" s="1"/>
  <c r="L214" i="1"/>
  <c r="J213" i="1"/>
  <c r="J212" i="1" s="1"/>
  <c r="O228" i="1"/>
  <c r="L22" i="1"/>
  <c r="N22" i="1" s="1"/>
  <c r="H21" i="1"/>
  <c r="F49" i="1"/>
  <c r="O85" i="1"/>
  <c r="L107" i="1"/>
  <c r="N107" i="1" s="1"/>
  <c r="H106" i="1"/>
  <c r="J118" i="1"/>
  <c r="N123" i="1"/>
  <c r="P123" i="1" s="1"/>
  <c r="O124" i="1"/>
  <c r="J135" i="1"/>
  <c r="J134" i="1" s="1"/>
  <c r="F139" i="1"/>
  <c r="N147" i="1"/>
  <c r="F146" i="1"/>
  <c r="O160" i="1"/>
  <c r="L173" i="1"/>
  <c r="O173" i="1" s="1"/>
  <c r="L195" i="1"/>
  <c r="N195" i="1" s="1"/>
  <c r="N197" i="1"/>
  <c r="P197" i="1" s="1"/>
  <c r="L209" i="1"/>
  <c r="N209" i="1" s="1"/>
  <c r="P209" i="1" s="1"/>
  <c r="H208" i="1"/>
  <c r="H207" i="1" s="1"/>
  <c r="N230" i="1"/>
  <c r="P230" i="1" s="1"/>
  <c r="O32" i="1"/>
  <c r="J21" i="1"/>
  <c r="L25" i="1"/>
  <c r="O25" i="1" s="1"/>
  <c r="L36" i="1"/>
  <c r="O36" i="1" s="1"/>
  <c r="L39" i="1"/>
  <c r="O39" i="1" s="1"/>
  <c r="L45" i="1"/>
  <c r="O45" i="1" s="1"/>
  <c r="L50" i="1"/>
  <c r="H49" i="1"/>
  <c r="H55" i="1"/>
  <c r="F65" i="1"/>
  <c r="F83" i="1"/>
  <c r="L89" i="1"/>
  <c r="N89" i="1" s="1"/>
  <c r="P89" i="1" s="1"/>
  <c r="L95" i="1"/>
  <c r="O95" i="1" s="1"/>
  <c r="J106" i="1"/>
  <c r="F113" i="1"/>
  <c r="L130" i="1"/>
  <c r="O130" i="1" s="1"/>
  <c r="L140" i="1"/>
  <c r="N140" i="1" s="1"/>
  <c r="H139" i="1"/>
  <c r="H146" i="1"/>
  <c r="L155" i="1"/>
  <c r="O155" i="1" s="1"/>
  <c r="L156" i="1"/>
  <c r="O156" i="1" s="1"/>
  <c r="L159" i="1"/>
  <c r="O159" i="1" s="1"/>
  <c r="L163" i="1"/>
  <c r="O163" i="1" s="1"/>
  <c r="L167" i="1"/>
  <c r="O167" i="1" s="1"/>
  <c r="N171" i="1"/>
  <c r="P171" i="1" s="1"/>
  <c r="L172" i="1"/>
  <c r="O172" i="1" s="1"/>
  <c r="N181" i="1"/>
  <c r="P181" i="1" s="1"/>
  <c r="F188" i="1"/>
  <c r="O198" i="1"/>
  <c r="L31" i="1"/>
  <c r="O31" i="1" s="1"/>
  <c r="L35" i="1"/>
  <c r="O35" i="1" s="1"/>
  <c r="F43" i="1"/>
  <c r="J49" i="1"/>
  <c r="J55" i="1"/>
  <c r="L66" i="1"/>
  <c r="N66" i="1" s="1"/>
  <c r="H65" i="1"/>
  <c r="L74" i="1"/>
  <c r="N74" i="1" s="1"/>
  <c r="L71" i="1"/>
  <c r="N71" i="1" s="1"/>
  <c r="P71" i="1" s="1"/>
  <c r="L84" i="1"/>
  <c r="L83" i="1" s="1"/>
  <c r="H83" i="1"/>
  <c r="H82" i="1" s="1"/>
  <c r="F93" i="1"/>
  <c r="L100" i="1"/>
  <c r="N100" i="1" s="1"/>
  <c r="P100" i="1" s="1"/>
  <c r="L105" i="1"/>
  <c r="O105" i="1" s="1"/>
  <c r="L114" i="1"/>
  <c r="N114" i="1" s="1"/>
  <c r="H113" i="1"/>
  <c r="L119" i="1"/>
  <c r="N121" i="1"/>
  <c r="P121" i="1" s="1"/>
  <c r="L122" i="1"/>
  <c r="O122" i="1" s="1"/>
  <c r="N127" i="1"/>
  <c r="P127" i="1" s="1"/>
  <c r="H128" i="1"/>
  <c r="L133" i="1"/>
  <c r="N133" i="1" s="1"/>
  <c r="L136" i="1"/>
  <c r="N138" i="1"/>
  <c r="P138" i="1" s="1"/>
  <c r="N144" i="1"/>
  <c r="P144" i="1" s="1"/>
  <c r="N151" i="1"/>
  <c r="P151" i="1" s="1"/>
  <c r="F153" i="1"/>
  <c r="L175" i="1"/>
  <c r="O175" i="1" s="1"/>
  <c r="L182" i="1"/>
  <c r="O182" i="1" s="1"/>
  <c r="L203" i="1"/>
  <c r="N203" i="1" s="1"/>
  <c r="H202" i="1"/>
  <c r="L215" i="1"/>
  <c r="N234" i="1"/>
  <c r="P234" i="1" s="1"/>
  <c r="H241" i="1"/>
  <c r="L256" i="1"/>
  <c r="O256" i="1" s="1"/>
  <c r="L262" i="1"/>
  <c r="O262" i="1" s="1"/>
  <c r="J276" i="1"/>
  <c r="L294" i="1"/>
  <c r="O294" i="1" s="1"/>
  <c r="H301" i="1"/>
  <c r="L310" i="1"/>
  <c r="O310" i="1" s="1"/>
  <c r="N371" i="1"/>
  <c r="P371" i="1" s="1"/>
  <c r="N378" i="1"/>
  <c r="P378" i="1" s="1"/>
  <c r="N398" i="1"/>
  <c r="P398" i="1" s="1"/>
  <c r="F399" i="1"/>
  <c r="N410" i="1"/>
  <c r="P410" i="1" s="1"/>
  <c r="N417" i="1"/>
  <c r="P417" i="1" s="1"/>
  <c r="N419" i="1"/>
  <c r="P419" i="1" s="1"/>
  <c r="F428" i="1"/>
  <c r="N454" i="1"/>
  <c r="P454" i="1" s="1"/>
  <c r="L469" i="1"/>
  <c r="N469" i="1" s="1"/>
  <c r="H468" i="1"/>
  <c r="H213" i="1"/>
  <c r="H212" i="1" s="1"/>
  <c r="N218" i="1"/>
  <c r="P218" i="1" s="1"/>
  <c r="N233" i="1"/>
  <c r="P233" i="1" s="1"/>
  <c r="J242" i="1"/>
  <c r="J241" i="1" s="1"/>
  <c r="N258" i="1"/>
  <c r="P258" i="1" s="1"/>
  <c r="L260" i="1"/>
  <c r="O260" i="1" s="1"/>
  <c r="L267" i="1"/>
  <c r="O267" i="1" s="1"/>
  <c r="L268" i="1"/>
  <c r="O268" i="1" s="1"/>
  <c r="N273" i="1"/>
  <c r="P273" i="1" s="1"/>
  <c r="L282" i="1"/>
  <c r="O282" i="1" s="1"/>
  <c r="L287" i="1"/>
  <c r="O287" i="1" s="1"/>
  <c r="L302" i="1"/>
  <c r="N302" i="1" s="1"/>
  <c r="J301" i="1"/>
  <c r="L304" i="1"/>
  <c r="O304" i="1" s="1"/>
  <c r="N334" i="1"/>
  <c r="P334" i="1" s="1"/>
  <c r="L338" i="1"/>
  <c r="O338" i="1" s="1"/>
  <c r="L345" i="1"/>
  <c r="O345" i="1" s="1"/>
  <c r="N352" i="1"/>
  <c r="P352" i="1" s="1"/>
  <c r="L356" i="1"/>
  <c r="O356" i="1" s="1"/>
  <c r="L363" i="1"/>
  <c r="O363" i="1" s="1"/>
  <c r="J364" i="1"/>
  <c r="L371" i="1"/>
  <c r="N390" i="1"/>
  <c r="P390" i="1" s="1"/>
  <c r="H399" i="1"/>
  <c r="L411" i="1"/>
  <c r="N411" i="1" s="1"/>
  <c r="P411" i="1" s="1"/>
  <c r="L429" i="1"/>
  <c r="N429" i="1" s="1"/>
  <c r="H428" i="1"/>
  <c r="H430" i="1"/>
  <c r="J455" i="1"/>
  <c r="J440" i="1" s="1"/>
  <c r="J468" i="1"/>
  <c r="L473" i="1"/>
  <c r="H472" i="1"/>
  <c r="O220" i="1"/>
  <c r="N224" i="1"/>
  <c r="P224" i="1" s="1"/>
  <c r="O240" i="1"/>
  <c r="F252" i="1"/>
  <c r="F251" i="1" s="1"/>
  <c r="O314" i="1"/>
  <c r="N323" i="1"/>
  <c r="P323" i="1" s="1"/>
  <c r="L326" i="1"/>
  <c r="O326" i="1" s="1"/>
  <c r="F332" i="1"/>
  <c r="L374" i="1"/>
  <c r="N374" i="1" s="1"/>
  <c r="N388" i="1"/>
  <c r="P388" i="1" s="1"/>
  <c r="L394" i="1"/>
  <c r="N396" i="1"/>
  <c r="P396" i="1" s="1"/>
  <c r="N404" i="1"/>
  <c r="P404" i="1" s="1"/>
  <c r="N408" i="1"/>
  <c r="P408" i="1" s="1"/>
  <c r="L418" i="1"/>
  <c r="O418" i="1" s="1"/>
  <c r="L427" i="1"/>
  <c r="N427" i="1" s="1"/>
  <c r="P427" i="1" s="1"/>
  <c r="L431" i="1"/>
  <c r="N431" i="1" s="1"/>
  <c r="J430" i="1"/>
  <c r="L436" i="1"/>
  <c r="O436" i="1" s="1"/>
  <c r="N445" i="1"/>
  <c r="P445" i="1" s="1"/>
  <c r="N446" i="1"/>
  <c r="P446" i="1" s="1"/>
  <c r="N447" i="1"/>
  <c r="P447" i="1" s="1"/>
  <c r="N448" i="1"/>
  <c r="P448" i="1" s="1"/>
  <c r="N449" i="1"/>
  <c r="P449" i="1" s="1"/>
  <c r="N450" i="1"/>
  <c r="P450" i="1" s="1"/>
  <c r="N451" i="1"/>
  <c r="P451" i="1" s="1"/>
  <c r="N452" i="1"/>
  <c r="P452" i="1" s="1"/>
  <c r="L453" i="1"/>
  <c r="O453" i="1" s="1"/>
  <c r="L460" i="1"/>
  <c r="O460" i="1" s="1"/>
  <c r="J472" i="1"/>
  <c r="N216" i="1"/>
  <c r="P216" i="1" s="1"/>
  <c r="L226" i="1"/>
  <c r="O226" i="1" s="1"/>
  <c r="H252" i="1"/>
  <c r="H251" i="1" s="1"/>
  <c r="L266" i="1"/>
  <c r="O266" i="1" s="1"/>
  <c r="N284" i="1"/>
  <c r="P284" i="1" s="1"/>
  <c r="L286" i="1"/>
  <c r="O286" i="1" s="1"/>
  <c r="L292" i="1"/>
  <c r="O292" i="1" s="1"/>
  <c r="L333" i="1"/>
  <c r="H332" i="1"/>
  <c r="F340" i="1"/>
  <c r="N358" i="1"/>
  <c r="P358" i="1" s="1"/>
  <c r="L362" i="1"/>
  <c r="O362" i="1" s="1"/>
  <c r="N380" i="1"/>
  <c r="P380" i="1" s="1"/>
  <c r="F402" i="1"/>
  <c r="F413" i="1"/>
  <c r="L456" i="1"/>
  <c r="N456" i="1" s="1"/>
  <c r="O471" i="1"/>
  <c r="J188" i="1"/>
  <c r="F194" i="1"/>
  <c r="F202" i="1"/>
  <c r="N215" i="1"/>
  <c r="P215" i="1" s="1"/>
  <c r="N221" i="1"/>
  <c r="P221" i="1" s="1"/>
  <c r="N222" i="1"/>
  <c r="P222" i="1" s="1"/>
  <c r="J252" i="1"/>
  <c r="J251" i="1" s="1"/>
  <c r="N261" i="1"/>
  <c r="P261" i="1" s="1"/>
  <c r="L272" i="1"/>
  <c r="O272" i="1" s="1"/>
  <c r="F276" i="1"/>
  <c r="L280" i="1"/>
  <c r="O280" i="1" s="1"/>
  <c r="N283" i="1"/>
  <c r="P283" i="1" s="1"/>
  <c r="L295" i="1"/>
  <c r="O295" i="1" s="1"/>
  <c r="L306" i="1"/>
  <c r="O306" i="1" s="1"/>
  <c r="L311" i="1"/>
  <c r="O311" i="1" s="1"/>
  <c r="N328" i="1"/>
  <c r="P328" i="1" s="1"/>
  <c r="J332" i="1"/>
  <c r="H340" i="1"/>
  <c r="F373" i="1"/>
  <c r="F386" i="1"/>
  <c r="F393" i="1"/>
  <c r="L400" i="1"/>
  <c r="N400" i="1" s="1"/>
  <c r="L403" i="1"/>
  <c r="H402" i="1"/>
  <c r="N412" i="1"/>
  <c r="P412" i="1" s="1"/>
  <c r="H413" i="1"/>
  <c r="L415" i="1"/>
  <c r="N423" i="1"/>
  <c r="P423" i="1" s="1"/>
  <c r="L426" i="1"/>
  <c r="O426" i="1" s="1"/>
  <c r="F441" i="1"/>
  <c r="F462" i="1"/>
  <c r="O466" i="1"/>
  <c r="N470" i="1"/>
  <c r="P470" i="1" s="1"/>
  <c r="L476" i="1"/>
  <c r="O476" i="1" s="1"/>
  <c r="O482" i="1"/>
  <c r="O520" i="1"/>
  <c r="L519" i="1"/>
  <c r="F301" i="1"/>
  <c r="L339" i="1"/>
  <c r="O339" i="1" s="1"/>
  <c r="J340" i="1"/>
  <c r="N346" i="1"/>
  <c r="P346" i="1" s="1"/>
  <c r="O350" i="1"/>
  <c r="L357" i="1"/>
  <c r="O357" i="1" s="1"/>
  <c r="F364" i="1"/>
  <c r="H373" i="1"/>
  <c r="H386" i="1"/>
  <c r="N392" i="1"/>
  <c r="P392" i="1" s="1"/>
  <c r="L395" i="1"/>
  <c r="O395" i="1" s="1"/>
  <c r="J402" i="1"/>
  <c r="L407" i="1"/>
  <c r="O407" i="1" s="1"/>
  <c r="J413" i="1"/>
  <c r="L434" i="1"/>
  <c r="O434" i="1" s="1"/>
  <c r="N437" i="1"/>
  <c r="P437" i="1" s="1"/>
  <c r="L442" i="1"/>
  <c r="N442" i="1" s="1"/>
  <c r="H441" i="1"/>
  <c r="H440" i="1" s="1"/>
  <c r="F455" i="1"/>
  <c r="L457" i="1"/>
  <c r="O457" i="1" s="1"/>
  <c r="L463" i="1"/>
  <c r="H462" i="1"/>
  <c r="L481" i="1"/>
  <c r="N481" i="1" s="1"/>
  <c r="L491" i="1"/>
  <c r="N491" i="1" s="1"/>
  <c r="L489" i="1"/>
  <c r="O489" i="1" s="1"/>
  <c r="L497" i="1"/>
  <c r="N497" i="1" s="1"/>
  <c r="L514" i="1"/>
  <c r="N517" i="1"/>
  <c r="N526" i="1"/>
  <c r="P526" i="1" s="1"/>
  <c r="H480" i="1"/>
  <c r="H519" i="1"/>
  <c r="L477" i="1"/>
  <c r="O477" i="1" s="1"/>
  <c r="L487" i="1"/>
  <c r="O487" i="1" s="1"/>
  <c r="N494" i="1"/>
  <c r="P494" i="1" s="1"/>
  <c r="L495" i="1"/>
  <c r="O495" i="1" s="1"/>
  <c r="N504" i="1"/>
  <c r="P504" i="1" s="1"/>
  <c r="L505" i="1"/>
  <c r="O505" i="1" s="1"/>
  <c r="L510" i="1"/>
  <c r="N510" i="1" s="1"/>
  <c r="L522" i="1"/>
  <c r="F468" i="1"/>
  <c r="F516" i="1"/>
  <c r="F512" i="1" s="1"/>
  <c r="N464" i="1"/>
  <c r="P464" i="1" s="1"/>
  <c r="L465" i="1"/>
  <c r="O465" i="1" s="1"/>
  <c r="L475" i="1"/>
  <c r="O475" i="1" s="1"/>
  <c r="L485" i="1"/>
  <c r="O500" i="1"/>
  <c r="L508" i="1"/>
  <c r="L515" i="1"/>
  <c r="O515" i="1" s="1"/>
  <c r="L525" i="1"/>
  <c r="O525" i="1" s="1"/>
  <c r="N64" i="1"/>
  <c r="P64" i="1" s="1"/>
  <c r="H516" i="1"/>
  <c r="H512" i="1" s="1"/>
  <c r="N492" i="1"/>
  <c r="P492" i="1" s="1"/>
  <c r="L493" i="1"/>
  <c r="O493" i="1" s="1"/>
  <c r="L503" i="1"/>
  <c r="L511" i="1"/>
  <c r="O511" i="1" s="1"/>
  <c r="L523" i="1"/>
  <c r="O523" i="1" s="1"/>
  <c r="H496" i="1"/>
  <c r="H490" i="1"/>
  <c r="L516" i="1"/>
  <c r="L53" i="1"/>
  <c r="O53" i="1" s="1"/>
  <c r="L48" i="1"/>
  <c r="O48" i="1" s="1"/>
  <c r="J15" i="1"/>
  <c r="J14" i="1" s="1"/>
  <c r="F208" i="1"/>
  <c r="F207" i="1" s="1"/>
  <c r="N168" i="1"/>
  <c r="P168" i="1" s="1"/>
  <c r="N184" i="1"/>
  <c r="P184" i="1" s="1"/>
  <c r="L186" i="1"/>
  <c r="O186" i="1" s="1"/>
  <c r="N198" i="1"/>
  <c r="P198" i="1" s="1"/>
  <c r="L200" i="1"/>
  <c r="O200" i="1" s="1"/>
  <c r="N210" i="1"/>
  <c r="P210" i="1" s="1"/>
  <c r="N220" i="1"/>
  <c r="P220" i="1" s="1"/>
  <c r="N228" i="1"/>
  <c r="P228" i="1" s="1"/>
  <c r="L158" i="1"/>
  <c r="O158" i="1" s="1"/>
  <c r="L164" i="1"/>
  <c r="O164" i="1" s="1"/>
  <c r="L170" i="1"/>
  <c r="L176" i="1"/>
  <c r="O176" i="1" s="1"/>
  <c r="L190" i="1"/>
  <c r="O190" i="1" s="1"/>
  <c r="N200" i="1"/>
  <c r="P200" i="1" s="1"/>
  <c r="O215" i="1"/>
  <c r="O233" i="1"/>
  <c r="N262" i="1"/>
  <c r="P262" i="1" s="1"/>
  <c r="N268" i="1"/>
  <c r="P268" i="1" s="1"/>
  <c r="L205" i="1"/>
  <c r="O205" i="1" s="1"/>
  <c r="L211" i="1"/>
  <c r="O211" i="1" s="1"/>
  <c r="L217" i="1"/>
  <c r="O217" i="1" s="1"/>
  <c r="L223" i="1"/>
  <c r="O223" i="1" s="1"/>
  <c r="L229" i="1"/>
  <c r="O229" i="1" s="1"/>
  <c r="L235" i="1"/>
  <c r="O235" i="1" s="1"/>
  <c r="L239" i="1"/>
  <c r="O239" i="1" s="1"/>
  <c r="L243" i="1"/>
  <c r="L247" i="1"/>
  <c r="O247" i="1" s="1"/>
  <c r="L255" i="1"/>
  <c r="O255" i="1" s="1"/>
  <c r="L259" i="1"/>
  <c r="O259" i="1" s="1"/>
  <c r="N260" i="1"/>
  <c r="P260" i="1" s="1"/>
  <c r="L265" i="1"/>
  <c r="O265" i="1" s="1"/>
  <c r="L271" i="1"/>
  <c r="O271" i="1" s="1"/>
  <c r="L277" i="1"/>
  <c r="N278" i="1"/>
  <c r="P278" i="1" s="1"/>
  <c r="N286" i="1"/>
  <c r="P286" i="1" s="1"/>
  <c r="N357" i="1"/>
  <c r="P357" i="1" s="1"/>
  <c r="N274" i="1"/>
  <c r="P274" i="1" s="1"/>
  <c r="O415" i="1"/>
  <c r="N415" i="1"/>
  <c r="P415" i="1" s="1"/>
  <c r="L237" i="1"/>
  <c r="N237" i="1" s="1"/>
  <c r="L245" i="1"/>
  <c r="O245" i="1" s="1"/>
  <c r="L249" i="1"/>
  <c r="L253" i="1"/>
  <c r="N253" i="1" s="1"/>
  <c r="L257" i="1"/>
  <c r="O257" i="1" s="1"/>
  <c r="N298" i="1"/>
  <c r="P298" i="1" s="1"/>
  <c r="N300" i="1"/>
  <c r="P300" i="1" s="1"/>
  <c r="N324" i="1"/>
  <c r="P324" i="1" s="1"/>
  <c r="N304" i="1"/>
  <c r="P304" i="1" s="1"/>
  <c r="L219" i="1"/>
  <c r="L225" i="1"/>
  <c r="L231" i="1"/>
  <c r="L263" i="1"/>
  <c r="O263" i="1" s="1"/>
  <c r="N264" i="1"/>
  <c r="P264" i="1" s="1"/>
  <c r="L269" i="1"/>
  <c r="O269" i="1" s="1"/>
  <c r="N270" i="1"/>
  <c r="P270" i="1" s="1"/>
  <c r="L275" i="1"/>
  <c r="O275" i="1" s="1"/>
  <c r="N296" i="1"/>
  <c r="P296" i="1" s="1"/>
  <c r="N320" i="1"/>
  <c r="P320" i="1" s="1"/>
  <c r="N249" i="1"/>
  <c r="O206" i="1"/>
  <c r="O218" i="1"/>
  <c r="O224" i="1"/>
  <c r="O230" i="1"/>
  <c r="N265" i="1"/>
  <c r="P265" i="1" s="1"/>
  <c r="N277" i="1"/>
  <c r="N290" i="1"/>
  <c r="P290" i="1" s="1"/>
  <c r="N292" i="1"/>
  <c r="P292" i="1" s="1"/>
  <c r="L281" i="1"/>
  <c r="O281" i="1" s="1"/>
  <c r="L285" i="1"/>
  <c r="O285" i="1" s="1"/>
  <c r="L289" i="1"/>
  <c r="O289" i="1" s="1"/>
  <c r="L293" i="1"/>
  <c r="O293" i="1" s="1"/>
  <c r="L297" i="1"/>
  <c r="O297" i="1" s="1"/>
  <c r="L305" i="1"/>
  <c r="O305" i="1" s="1"/>
  <c r="L309" i="1"/>
  <c r="O309" i="1" s="1"/>
  <c r="L313" i="1"/>
  <c r="O313" i="1" s="1"/>
  <c r="L317" i="1"/>
  <c r="O317" i="1" s="1"/>
  <c r="L321" i="1"/>
  <c r="O321" i="1" s="1"/>
  <c r="L325" i="1"/>
  <c r="O325" i="1" s="1"/>
  <c r="N326" i="1"/>
  <c r="P326" i="1" s="1"/>
  <c r="L331" i="1"/>
  <c r="O331" i="1" s="1"/>
  <c r="L337" i="1"/>
  <c r="O337" i="1" s="1"/>
  <c r="L343" i="1"/>
  <c r="O343" i="1" s="1"/>
  <c r="N344" i="1"/>
  <c r="P344" i="1" s="1"/>
  <c r="L349" i="1"/>
  <c r="O349" i="1" s="1"/>
  <c r="N350" i="1"/>
  <c r="P350" i="1" s="1"/>
  <c r="L355" i="1"/>
  <c r="O355" i="1" s="1"/>
  <c r="N356" i="1"/>
  <c r="P356" i="1" s="1"/>
  <c r="L361" i="1"/>
  <c r="O361" i="1" s="1"/>
  <c r="L367" i="1"/>
  <c r="O367" i="1" s="1"/>
  <c r="O371" i="1"/>
  <c r="O397" i="1"/>
  <c r="O389" i="1"/>
  <c r="O410" i="1"/>
  <c r="O427" i="1"/>
  <c r="L329" i="1"/>
  <c r="O329" i="1" s="1"/>
  <c r="L335" i="1"/>
  <c r="O335" i="1" s="1"/>
  <c r="N336" i="1"/>
  <c r="P336" i="1" s="1"/>
  <c r="L341" i="1"/>
  <c r="N342" i="1"/>
  <c r="P342" i="1" s="1"/>
  <c r="L347" i="1"/>
  <c r="O347" i="1" s="1"/>
  <c r="N348" i="1"/>
  <c r="P348" i="1" s="1"/>
  <c r="L353" i="1"/>
  <c r="O353" i="1" s="1"/>
  <c r="N354" i="1"/>
  <c r="P354" i="1" s="1"/>
  <c r="L359" i="1"/>
  <c r="O359" i="1" s="1"/>
  <c r="N360" i="1"/>
  <c r="P360" i="1" s="1"/>
  <c r="L365" i="1"/>
  <c r="O383" i="1"/>
  <c r="N435" i="1"/>
  <c r="P435" i="1" s="1"/>
  <c r="L369" i="1"/>
  <c r="O369" i="1" s="1"/>
  <c r="L375" i="1"/>
  <c r="O375" i="1" s="1"/>
  <c r="L381" i="1"/>
  <c r="O381" i="1" s="1"/>
  <c r="O384" i="1"/>
  <c r="L387" i="1"/>
  <c r="O390" i="1"/>
  <c r="O400" i="1"/>
  <c r="L405" i="1"/>
  <c r="O405" i="1" s="1"/>
  <c r="O412" i="1"/>
  <c r="L425" i="1"/>
  <c r="O425" i="1" s="1"/>
  <c r="N453" i="1"/>
  <c r="P453" i="1" s="1"/>
  <c r="N477" i="1"/>
  <c r="P477" i="1" s="1"/>
  <c r="O394" i="1"/>
  <c r="O406" i="1"/>
  <c r="L379" i="1"/>
  <c r="L385" i="1"/>
  <c r="O388" i="1"/>
  <c r="L391" i="1"/>
  <c r="O396" i="1"/>
  <c r="L401" i="1"/>
  <c r="O408" i="1"/>
  <c r="L420" i="1"/>
  <c r="O420" i="1" s="1"/>
  <c r="N422" i="1"/>
  <c r="P422" i="1" s="1"/>
  <c r="L439" i="1"/>
  <c r="N432" i="1"/>
  <c r="P432" i="1" s="1"/>
  <c r="N479" i="1"/>
  <c r="P479" i="1" s="1"/>
  <c r="N503" i="1"/>
  <c r="N438" i="1"/>
  <c r="P438" i="1" s="1"/>
  <c r="L443" i="1"/>
  <c r="O443" i="1" s="1"/>
  <c r="N473" i="1"/>
  <c r="N474" i="1"/>
  <c r="P474" i="1" s="1"/>
  <c r="N485" i="1"/>
  <c r="N486" i="1"/>
  <c r="P486" i="1" s="1"/>
  <c r="N498" i="1"/>
  <c r="P498" i="1" s="1"/>
  <c r="N522" i="1"/>
  <c r="N424" i="1"/>
  <c r="P424" i="1" s="1"/>
  <c r="N436" i="1"/>
  <c r="P436" i="1" s="1"/>
  <c r="N460" i="1"/>
  <c r="P460" i="1" s="1"/>
  <c r="N471" i="1"/>
  <c r="P471" i="1" s="1"/>
  <c r="N508" i="1"/>
  <c r="N520" i="1"/>
  <c r="O84" i="1"/>
  <c r="N103" i="1"/>
  <c r="P103" i="1" s="1"/>
  <c r="N20" i="1"/>
  <c r="O23" i="1"/>
  <c r="N30" i="1"/>
  <c r="P30" i="1" s="1"/>
  <c r="N40" i="1"/>
  <c r="P40" i="1" s="1"/>
  <c r="O50" i="1"/>
  <c r="N60" i="1"/>
  <c r="P60" i="1" s="1"/>
  <c r="O94" i="1"/>
  <c r="N101" i="1"/>
  <c r="P101" i="1" s="1"/>
  <c r="O104" i="1"/>
  <c r="H52" i="1"/>
  <c r="N18" i="1"/>
  <c r="P18" i="1" s="1"/>
  <c r="L34" i="1"/>
  <c r="N34" i="1" s="1"/>
  <c r="P34" i="1" s="1"/>
  <c r="L41" i="1"/>
  <c r="O41" i="1" s="1"/>
  <c r="N57" i="1"/>
  <c r="P57" i="1" s="1"/>
  <c r="N99" i="1"/>
  <c r="P99" i="1" s="1"/>
  <c r="O102" i="1"/>
  <c r="N110" i="1"/>
  <c r="P110" i="1" s="1"/>
  <c r="O111" i="1"/>
  <c r="N32" i="1"/>
  <c r="P32" i="1" s="1"/>
  <c r="N112" i="1"/>
  <c r="P112" i="1" s="1"/>
  <c r="F19" i="1"/>
  <c r="O19" i="1" s="1"/>
  <c r="N79" i="1"/>
  <c r="P79" i="1" s="1"/>
  <c r="O80" i="1"/>
  <c r="F63" i="1"/>
  <c r="F61" i="1" s="1"/>
  <c r="F54" i="1" s="1"/>
  <c r="L37" i="1"/>
  <c r="O37" i="1" s="1"/>
  <c r="N45" i="1"/>
  <c r="P45" i="1" s="1"/>
  <c r="L46" i="1"/>
  <c r="O46" i="1" s="1"/>
  <c r="L56" i="1"/>
  <c r="L55" i="1" s="1"/>
  <c r="N67" i="1"/>
  <c r="P67" i="1" s="1"/>
  <c r="L69" i="1"/>
  <c r="O69" i="1" s="1"/>
  <c r="N85" i="1"/>
  <c r="P85" i="1" s="1"/>
  <c r="L87" i="1"/>
  <c r="L98" i="1"/>
  <c r="N98" i="1" s="1"/>
  <c r="L109" i="1"/>
  <c r="O109" i="1" s="1"/>
  <c r="N94" i="1"/>
  <c r="N84" i="1"/>
  <c r="N78" i="1"/>
  <c r="N80" i="1"/>
  <c r="P80" i="1" s="1"/>
  <c r="L63" i="1"/>
  <c r="O59" i="1"/>
  <c r="O56" i="1"/>
  <c r="L44" i="1"/>
  <c r="P20" i="1"/>
  <c r="N19" i="1"/>
  <c r="O20" i="1"/>
  <c r="L17" i="1"/>
  <c r="O17" i="1" s="1"/>
  <c r="J61" i="1"/>
  <c r="H14" i="1"/>
  <c r="H61" i="1"/>
  <c r="J117" i="1" l="1"/>
  <c r="N42" i="1"/>
  <c r="P42" i="1" s="1"/>
  <c r="O192" i="1"/>
  <c r="L77" i="1"/>
  <c r="L76" i="1" s="1"/>
  <c r="N458" i="1"/>
  <c r="P458" i="1" s="1"/>
  <c r="O185" i="1"/>
  <c r="N72" i="1"/>
  <c r="P72" i="1" s="1"/>
  <c r="N29" i="1"/>
  <c r="N28" i="1" s="1"/>
  <c r="N108" i="1"/>
  <c r="P108" i="1" s="1"/>
  <c r="O100" i="1"/>
  <c r="N38" i="1"/>
  <c r="P38" i="1" s="1"/>
  <c r="N461" i="1"/>
  <c r="P461" i="1" s="1"/>
  <c r="N247" i="1"/>
  <c r="P247" i="1" s="1"/>
  <c r="N157" i="1"/>
  <c r="P157" i="1" s="1"/>
  <c r="N421" i="1"/>
  <c r="P421" i="1" s="1"/>
  <c r="O433" i="1"/>
  <c r="N312" i="1"/>
  <c r="P312" i="1" s="1"/>
  <c r="N105" i="1"/>
  <c r="P105" i="1" s="1"/>
  <c r="N366" i="1"/>
  <c r="P366" i="1" s="1"/>
  <c r="N254" i="1"/>
  <c r="P254" i="1" s="1"/>
  <c r="N414" i="1"/>
  <c r="P414" i="1" s="1"/>
  <c r="N180" i="1"/>
  <c r="P180" i="1" s="1"/>
  <c r="N395" i="1"/>
  <c r="P395" i="1" s="1"/>
  <c r="N246" i="1"/>
  <c r="P246" i="1" s="1"/>
  <c r="N327" i="1"/>
  <c r="P327" i="1" s="1"/>
  <c r="F193" i="1"/>
  <c r="F14" i="1"/>
  <c r="F13" i="1" s="1"/>
  <c r="N239" i="1"/>
  <c r="P239" i="1" s="1"/>
  <c r="N244" i="1"/>
  <c r="P244" i="1" s="1"/>
  <c r="N476" i="1"/>
  <c r="P476" i="1" s="1"/>
  <c r="O368" i="1"/>
  <c r="N315" i="1"/>
  <c r="P315" i="1" s="1"/>
  <c r="N444" i="1"/>
  <c r="P444" i="1" s="1"/>
  <c r="O16" i="1"/>
  <c r="O34" i="1"/>
  <c r="N75" i="1"/>
  <c r="P75" i="1" s="1"/>
  <c r="N95" i="1"/>
  <c r="P95" i="1" s="1"/>
  <c r="O89" i="1"/>
  <c r="N130" i="1"/>
  <c r="P130" i="1" s="1"/>
  <c r="O382" i="1"/>
  <c r="N316" i="1"/>
  <c r="P316" i="1" s="1"/>
  <c r="N294" i="1"/>
  <c r="P294" i="1" s="1"/>
  <c r="N310" i="1"/>
  <c r="P310" i="1" s="1"/>
  <c r="N518" i="1"/>
  <c r="P518" i="1" s="1"/>
  <c r="O288" i="1"/>
  <c r="N307" i="1"/>
  <c r="P307" i="1" s="1"/>
  <c r="L146" i="1"/>
  <c r="N91" i="1"/>
  <c r="P91" i="1" s="1"/>
  <c r="O58" i="1"/>
  <c r="N279" i="1"/>
  <c r="P279" i="1" s="1"/>
  <c r="H134" i="1"/>
  <c r="H117" i="1" s="1"/>
  <c r="N88" i="1"/>
  <c r="P88" i="1" s="1"/>
  <c r="N322" i="1"/>
  <c r="P322" i="1" s="1"/>
  <c r="N370" i="1"/>
  <c r="P370" i="1" s="1"/>
  <c r="O78" i="1"/>
  <c r="N90" i="1"/>
  <c r="P90" i="1" s="1"/>
  <c r="N63" i="1"/>
  <c r="P63" i="1" s="1"/>
  <c r="N126" i="1"/>
  <c r="P126" i="1" s="1"/>
  <c r="N226" i="1"/>
  <c r="P226" i="1" s="1"/>
  <c r="N488" i="1"/>
  <c r="P488" i="1" s="1"/>
  <c r="N35" i="1"/>
  <c r="P35" i="1" s="1"/>
  <c r="N81" i="1"/>
  <c r="P81" i="1" s="1"/>
  <c r="N515" i="1"/>
  <c r="P515" i="1" s="1"/>
  <c r="N338" i="1"/>
  <c r="P338" i="1" s="1"/>
  <c r="N186" i="1"/>
  <c r="P186" i="1" s="1"/>
  <c r="N506" i="1"/>
  <c r="P506" i="1" s="1"/>
  <c r="N377" i="1"/>
  <c r="P377" i="1" s="1"/>
  <c r="N62" i="1"/>
  <c r="P62" i="1" s="1"/>
  <c r="O107" i="1"/>
  <c r="N156" i="1"/>
  <c r="P156" i="1" s="1"/>
  <c r="N162" i="1"/>
  <c r="P162" i="1" s="1"/>
  <c r="N166" i="1"/>
  <c r="P166" i="1" s="1"/>
  <c r="N165" i="1"/>
  <c r="P165" i="1" s="1"/>
  <c r="H152" i="1"/>
  <c r="N70" i="1"/>
  <c r="P70" i="1" s="1"/>
  <c r="N68" i="1"/>
  <c r="P68" i="1" s="1"/>
  <c r="N24" i="1"/>
  <c r="P24" i="1" s="1"/>
  <c r="J13" i="1"/>
  <c r="H13" i="1"/>
  <c r="N163" i="1"/>
  <c r="P163" i="1" s="1"/>
  <c r="N161" i="1"/>
  <c r="P161" i="1" s="1"/>
  <c r="N36" i="1"/>
  <c r="P36" i="1" s="1"/>
  <c r="N25" i="1"/>
  <c r="P25" i="1" s="1"/>
  <c r="J27" i="1"/>
  <c r="N31" i="1"/>
  <c r="P31" i="1" s="1"/>
  <c r="N459" i="1"/>
  <c r="P459" i="1" s="1"/>
  <c r="N266" i="1"/>
  <c r="P266" i="1" s="1"/>
  <c r="J250" i="1"/>
  <c r="O71" i="1"/>
  <c r="N259" i="1"/>
  <c r="P259" i="1" s="1"/>
  <c r="N280" i="1"/>
  <c r="P280" i="1" s="1"/>
  <c r="N325" i="1"/>
  <c r="P325" i="1" s="1"/>
  <c r="N487" i="1"/>
  <c r="P487" i="1" s="1"/>
  <c r="H372" i="1"/>
  <c r="H250" i="1" s="1"/>
  <c r="L413" i="1"/>
  <c r="N416" i="1"/>
  <c r="P416" i="1" s="1"/>
  <c r="N191" i="1"/>
  <c r="P191" i="1" s="1"/>
  <c r="N125" i="1"/>
  <c r="P125" i="1" s="1"/>
  <c r="J82" i="1"/>
  <c r="N179" i="1"/>
  <c r="P179" i="1" s="1"/>
  <c r="N204" i="1"/>
  <c r="P204" i="1" s="1"/>
  <c r="N159" i="1"/>
  <c r="P159" i="1" s="1"/>
  <c r="N495" i="1"/>
  <c r="P495" i="1" s="1"/>
  <c r="N235" i="1"/>
  <c r="P235" i="1" s="1"/>
  <c r="N524" i="1"/>
  <c r="P524" i="1" s="1"/>
  <c r="N232" i="1"/>
  <c r="P232" i="1" s="1"/>
  <c r="L49" i="1"/>
  <c r="O49" i="1" s="1"/>
  <c r="N409" i="1"/>
  <c r="P409" i="1" s="1"/>
  <c r="N174" i="1"/>
  <c r="P174" i="1" s="1"/>
  <c r="N499" i="1"/>
  <c r="P499" i="1" s="1"/>
  <c r="L43" i="1"/>
  <c r="O43" i="1" s="1"/>
  <c r="N48" i="1"/>
  <c r="N92" i="1"/>
  <c r="P92" i="1" s="1"/>
  <c r="N420" i="1"/>
  <c r="P420" i="1" s="1"/>
  <c r="O376" i="1"/>
  <c r="N362" i="1"/>
  <c r="P362" i="1" s="1"/>
  <c r="N407" i="1"/>
  <c r="P407" i="1" s="1"/>
  <c r="N44" i="1"/>
  <c r="P44" i="1" s="1"/>
  <c r="N59" i="1"/>
  <c r="P59" i="1" s="1"/>
  <c r="N483" i="1"/>
  <c r="P483" i="1" s="1"/>
  <c r="N418" i="1"/>
  <c r="P418" i="1" s="1"/>
  <c r="N353" i="1"/>
  <c r="P353" i="1" s="1"/>
  <c r="N158" i="1"/>
  <c r="P158" i="1" s="1"/>
  <c r="N523" i="1"/>
  <c r="P523" i="1" s="1"/>
  <c r="N282" i="1"/>
  <c r="P282" i="1" s="1"/>
  <c r="F440" i="1"/>
  <c r="N308" i="1"/>
  <c r="P308" i="1" s="1"/>
  <c r="F152" i="1"/>
  <c r="J96" i="1"/>
  <c r="H96" i="1"/>
  <c r="N199" i="1"/>
  <c r="P199" i="1" s="1"/>
  <c r="L47" i="1"/>
  <c r="N51" i="1"/>
  <c r="P51" i="1" s="1"/>
  <c r="N426" i="1"/>
  <c r="P426" i="1" s="1"/>
  <c r="N501" i="1"/>
  <c r="P501" i="1" s="1"/>
  <c r="O411" i="1"/>
  <c r="N434" i="1"/>
  <c r="P434" i="1" s="1"/>
  <c r="N269" i="1"/>
  <c r="P269" i="1" s="1"/>
  <c r="N272" i="1"/>
  <c r="P272" i="1" s="1"/>
  <c r="N256" i="1"/>
  <c r="P256" i="1" s="1"/>
  <c r="N201" i="1"/>
  <c r="P201" i="1" s="1"/>
  <c r="N318" i="1"/>
  <c r="P318" i="1" s="1"/>
  <c r="N330" i="1"/>
  <c r="P330" i="1" s="1"/>
  <c r="N175" i="1"/>
  <c r="P175" i="1" s="1"/>
  <c r="H478" i="1"/>
  <c r="N196" i="1"/>
  <c r="P196" i="1" s="1"/>
  <c r="H193" i="1"/>
  <c r="F82" i="1"/>
  <c r="N120" i="1"/>
  <c r="P120" i="1" s="1"/>
  <c r="N367" i="1"/>
  <c r="P367" i="1" s="1"/>
  <c r="N475" i="1"/>
  <c r="P475" i="1" s="1"/>
  <c r="N145" i="1"/>
  <c r="P145" i="1" s="1"/>
  <c r="P400" i="1"/>
  <c r="P429" i="1"/>
  <c r="N428" i="1"/>
  <c r="P133" i="1"/>
  <c r="N132" i="1"/>
  <c r="P150" i="1"/>
  <c r="N149" i="1"/>
  <c r="P114" i="1"/>
  <c r="N113" i="1"/>
  <c r="P485" i="1"/>
  <c r="O387" i="1"/>
  <c r="L386" i="1"/>
  <c r="O365" i="1"/>
  <c r="L364" i="1"/>
  <c r="N289" i="1"/>
  <c r="P289" i="1" s="1"/>
  <c r="P481" i="1"/>
  <c r="N480" i="1"/>
  <c r="O514" i="1"/>
  <c r="L513" i="1"/>
  <c r="L512" i="1" s="1"/>
  <c r="P374" i="1"/>
  <c r="P195" i="1"/>
  <c r="O374" i="1"/>
  <c r="L373" i="1"/>
  <c r="N306" i="1"/>
  <c r="P306" i="1" s="1"/>
  <c r="O66" i="1"/>
  <c r="L65" i="1"/>
  <c r="O65" i="1" s="1"/>
  <c r="N122" i="1"/>
  <c r="P122" i="1" s="1"/>
  <c r="O195" i="1"/>
  <c r="L194" i="1"/>
  <c r="P140" i="1"/>
  <c r="N139" i="1"/>
  <c r="L106" i="1"/>
  <c r="N50" i="1"/>
  <c r="O214" i="1"/>
  <c r="L213" i="1"/>
  <c r="O143" i="1"/>
  <c r="L142" i="1"/>
  <c r="O142" i="1" s="1"/>
  <c r="L28" i="1"/>
  <c r="O28" i="1" s="1"/>
  <c r="J152" i="1"/>
  <c r="F134" i="1"/>
  <c r="F117" i="1" s="1"/>
  <c r="P78" i="1"/>
  <c r="N69" i="1"/>
  <c r="P69" i="1" s="1"/>
  <c r="P522" i="1"/>
  <c r="P431" i="1"/>
  <c r="N361" i="1"/>
  <c r="P361" i="1" s="1"/>
  <c r="N347" i="1"/>
  <c r="P347" i="1" s="1"/>
  <c r="N369" i="1"/>
  <c r="P369" i="1" s="1"/>
  <c r="P249" i="1"/>
  <c r="N248" i="1"/>
  <c r="O253" i="1"/>
  <c r="L252" i="1"/>
  <c r="N331" i="1"/>
  <c r="P331" i="1" s="1"/>
  <c r="O243" i="1"/>
  <c r="L242" i="1"/>
  <c r="O170" i="1"/>
  <c r="L169" i="1"/>
  <c r="O169" i="1" s="1"/>
  <c r="N205" i="1"/>
  <c r="P205" i="1" s="1"/>
  <c r="N493" i="1"/>
  <c r="P493" i="1" s="1"/>
  <c r="N465" i="1"/>
  <c r="P465" i="1" s="1"/>
  <c r="N505" i="1"/>
  <c r="P505" i="1" s="1"/>
  <c r="O442" i="1"/>
  <c r="L441" i="1"/>
  <c r="O403" i="1"/>
  <c r="L402" i="1"/>
  <c r="L202" i="1"/>
  <c r="O203" i="1"/>
  <c r="P154" i="1"/>
  <c r="O136" i="1"/>
  <c r="L135" i="1"/>
  <c r="O119" i="1"/>
  <c r="L118" i="1"/>
  <c r="J54" i="1"/>
  <c r="N403" i="1"/>
  <c r="N155" i="1"/>
  <c r="P155" i="1" s="1"/>
  <c r="N39" i="1"/>
  <c r="P39" i="1" s="1"/>
  <c r="P116" i="1"/>
  <c r="N115" i="1"/>
  <c r="N173" i="1"/>
  <c r="P173" i="1" s="1"/>
  <c r="O154" i="1"/>
  <c r="L153" i="1"/>
  <c r="N143" i="1"/>
  <c r="F27" i="1"/>
  <c r="P107" i="1"/>
  <c r="P84" i="1"/>
  <c r="N83" i="1"/>
  <c r="O98" i="1"/>
  <c r="L97" i="1"/>
  <c r="P66" i="1"/>
  <c r="P74" i="1"/>
  <c r="N73" i="1"/>
  <c r="L33" i="1"/>
  <c r="O33" i="1" s="1"/>
  <c r="N41" i="1"/>
  <c r="P41" i="1" s="1"/>
  <c r="P510" i="1"/>
  <c r="P473" i="1"/>
  <c r="N472" i="1"/>
  <c r="P503" i="1"/>
  <c r="N443" i="1"/>
  <c r="P443" i="1" s="1"/>
  <c r="O341" i="1"/>
  <c r="L340" i="1"/>
  <c r="O340" i="1" s="1"/>
  <c r="N341" i="1"/>
  <c r="P277" i="1"/>
  <c r="P237" i="1"/>
  <c r="N236" i="1"/>
  <c r="O249" i="1"/>
  <c r="L248" i="1"/>
  <c r="N176" i="1"/>
  <c r="P176" i="1" s="1"/>
  <c r="L484" i="1"/>
  <c r="O485" i="1"/>
  <c r="N525" i="1"/>
  <c r="P525" i="1" s="1"/>
  <c r="O497" i="1"/>
  <c r="L496" i="1"/>
  <c r="O491" i="1"/>
  <c r="L490" i="1"/>
  <c r="O463" i="1"/>
  <c r="L462" i="1"/>
  <c r="L399" i="1"/>
  <c r="N339" i="1"/>
  <c r="P339" i="1" s="1"/>
  <c r="P203" i="1"/>
  <c r="O333" i="1"/>
  <c r="L332" i="1"/>
  <c r="O332" i="1" s="1"/>
  <c r="N333" i="1"/>
  <c r="L472" i="1"/>
  <c r="O473" i="1"/>
  <c r="L428" i="1"/>
  <c r="O429" i="1"/>
  <c r="O302" i="1"/>
  <c r="L301" i="1"/>
  <c r="O301" i="1" s="1"/>
  <c r="N363" i="1"/>
  <c r="P363" i="1" s="1"/>
  <c r="N287" i="1"/>
  <c r="P287" i="1" s="1"/>
  <c r="O133" i="1"/>
  <c r="L132" i="1"/>
  <c r="L128" i="1" s="1"/>
  <c r="P189" i="1"/>
  <c r="O140" i="1"/>
  <c r="L139" i="1"/>
  <c r="N172" i="1"/>
  <c r="P172" i="1" s="1"/>
  <c r="L93" i="1"/>
  <c r="P94" i="1"/>
  <c r="N93" i="1"/>
  <c r="P98" i="1"/>
  <c r="N97" i="1"/>
  <c r="P491" i="1"/>
  <c r="N490" i="1"/>
  <c r="N317" i="1"/>
  <c r="P317" i="1" s="1"/>
  <c r="N349" i="1"/>
  <c r="P349" i="1" s="1"/>
  <c r="N514" i="1"/>
  <c r="O522" i="1"/>
  <c r="L521" i="1"/>
  <c r="N489" i="1"/>
  <c r="P489" i="1" s="1"/>
  <c r="N463" i="1"/>
  <c r="N311" i="1"/>
  <c r="P311" i="1" s="1"/>
  <c r="O469" i="1"/>
  <c r="L468" i="1"/>
  <c r="N345" i="1"/>
  <c r="P345" i="1" s="1"/>
  <c r="O114" i="1"/>
  <c r="L113" i="1"/>
  <c r="N182" i="1"/>
  <c r="P182" i="1" s="1"/>
  <c r="O22" i="1"/>
  <c r="L21" i="1"/>
  <c r="O21" i="1" s="1"/>
  <c r="N214" i="1"/>
  <c r="N137" i="1"/>
  <c r="P137" i="1" s="1"/>
  <c r="N56" i="1"/>
  <c r="N55" i="1" s="1"/>
  <c r="N109" i="1"/>
  <c r="P109" i="1" s="1"/>
  <c r="O87" i="1"/>
  <c r="L86" i="1"/>
  <c r="L82" i="1" s="1"/>
  <c r="N58" i="1"/>
  <c r="P58" i="1" s="1"/>
  <c r="P520" i="1"/>
  <c r="N519" i="1"/>
  <c r="P497" i="1"/>
  <c r="N275" i="1"/>
  <c r="P275" i="1" s="1"/>
  <c r="O237" i="1"/>
  <c r="L236" i="1"/>
  <c r="O277" i="1"/>
  <c r="L276" i="1"/>
  <c r="O276" i="1" s="1"/>
  <c r="O503" i="1"/>
  <c r="L502" i="1"/>
  <c r="N511" i="1"/>
  <c r="P511" i="1" s="1"/>
  <c r="O510" i="1"/>
  <c r="L509" i="1"/>
  <c r="O481" i="1"/>
  <c r="L480" i="1"/>
  <c r="N457" i="1"/>
  <c r="P457" i="1" s="1"/>
  <c r="F372" i="1"/>
  <c r="N295" i="1"/>
  <c r="P295" i="1" s="1"/>
  <c r="O431" i="1"/>
  <c r="L430" i="1"/>
  <c r="L393" i="1"/>
  <c r="N394" i="1"/>
  <c r="N267" i="1"/>
  <c r="P267" i="1" s="1"/>
  <c r="O74" i="1"/>
  <c r="L73" i="1"/>
  <c r="H54" i="1"/>
  <c r="L208" i="1"/>
  <c r="L207" i="1" s="1"/>
  <c r="O209" i="1"/>
  <c r="N167" i="1"/>
  <c r="P167" i="1" s="1"/>
  <c r="P147" i="1"/>
  <c r="N146" i="1"/>
  <c r="O150" i="1"/>
  <c r="L149" i="1"/>
  <c r="O149" i="1" s="1"/>
  <c r="O129" i="1"/>
  <c r="N136" i="1"/>
  <c r="F96" i="1"/>
  <c r="P508" i="1"/>
  <c r="N507" i="1"/>
  <c r="P442" i="1"/>
  <c r="N387" i="1"/>
  <c r="P253" i="1"/>
  <c r="N309" i="1"/>
  <c r="P309" i="1" s="1"/>
  <c r="O508" i="1"/>
  <c r="L507" i="1"/>
  <c r="P517" i="1"/>
  <c r="N516" i="1"/>
  <c r="P469" i="1"/>
  <c r="N468" i="1"/>
  <c r="P456" i="1"/>
  <c r="P302" i="1"/>
  <c r="O456" i="1"/>
  <c r="L455" i="1"/>
  <c r="P129" i="1"/>
  <c r="N128" i="1"/>
  <c r="O189" i="1"/>
  <c r="L188" i="1"/>
  <c r="H27" i="1"/>
  <c r="N119" i="1"/>
  <c r="N53" i="1"/>
  <c r="P53" i="1" s="1"/>
  <c r="O47" i="1"/>
  <c r="N17" i="1"/>
  <c r="P17" i="1" s="1"/>
  <c r="P248" i="1"/>
  <c r="P236" i="1"/>
  <c r="O385" i="1"/>
  <c r="N385" i="1"/>
  <c r="P385" i="1" s="1"/>
  <c r="O439" i="1"/>
  <c r="N439" i="1"/>
  <c r="P439" i="1" s="1"/>
  <c r="N381" i="1"/>
  <c r="P381" i="1" s="1"/>
  <c r="N335" i="1"/>
  <c r="P335" i="1" s="1"/>
  <c r="N219" i="1"/>
  <c r="P219" i="1" s="1"/>
  <c r="O219" i="1"/>
  <c r="N305" i="1"/>
  <c r="P305" i="1" s="1"/>
  <c r="N211" i="1"/>
  <c r="P211" i="1" s="1"/>
  <c r="N425" i="1"/>
  <c r="P425" i="1" s="1"/>
  <c r="N375" i="1"/>
  <c r="P375" i="1" s="1"/>
  <c r="N359" i="1"/>
  <c r="P359" i="1" s="1"/>
  <c r="N255" i="1"/>
  <c r="P255" i="1" s="1"/>
  <c r="N245" i="1"/>
  <c r="P245" i="1" s="1"/>
  <c r="N337" i="1"/>
  <c r="P337" i="1" s="1"/>
  <c r="N281" i="1"/>
  <c r="P281" i="1" s="1"/>
  <c r="N164" i="1"/>
  <c r="P164" i="1" s="1"/>
  <c r="N217" i="1"/>
  <c r="P217" i="1" s="1"/>
  <c r="N231" i="1"/>
  <c r="P231" i="1" s="1"/>
  <c r="O231" i="1"/>
  <c r="O401" i="1"/>
  <c r="N401" i="1"/>
  <c r="P401" i="1" s="1"/>
  <c r="O379" i="1"/>
  <c r="N379" i="1"/>
  <c r="P379" i="1" s="1"/>
  <c r="N355" i="1"/>
  <c r="P355" i="1" s="1"/>
  <c r="N271" i="1"/>
  <c r="P271" i="1" s="1"/>
  <c r="N243" i="1"/>
  <c r="N321" i="1"/>
  <c r="P321" i="1" s="1"/>
  <c r="O225" i="1"/>
  <c r="N225" i="1"/>
  <c r="P225" i="1" s="1"/>
  <c r="N343" i="1"/>
  <c r="P343" i="1" s="1"/>
  <c r="N263" i="1"/>
  <c r="P263" i="1" s="1"/>
  <c r="N257" i="1"/>
  <c r="P257" i="1" s="1"/>
  <c r="N285" i="1"/>
  <c r="P285" i="1" s="1"/>
  <c r="N190" i="1"/>
  <c r="P190" i="1" s="1"/>
  <c r="N229" i="1"/>
  <c r="P229" i="1" s="1"/>
  <c r="N405" i="1"/>
  <c r="P405" i="1" s="1"/>
  <c r="N391" i="1"/>
  <c r="P391" i="1" s="1"/>
  <c r="O391" i="1"/>
  <c r="N365" i="1"/>
  <c r="N329" i="1"/>
  <c r="P329" i="1" s="1"/>
  <c r="N293" i="1"/>
  <c r="P293" i="1" s="1"/>
  <c r="N297" i="1"/>
  <c r="P297" i="1" s="1"/>
  <c r="N313" i="1"/>
  <c r="P313" i="1" s="1"/>
  <c r="N170" i="1"/>
  <c r="N223" i="1"/>
  <c r="P223" i="1" s="1"/>
  <c r="P19" i="1"/>
  <c r="O63" i="1"/>
  <c r="N46" i="1"/>
  <c r="P46" i="1" s="1"/>
  <c r="N87" i="1"/>
  <c r="N37" i="1"/>
  <c r="P37" i="1" s="1"/>
  <c r="P56" i="1"/>
  <c r="O55" i="1"/>
  <c r="O44" i="1"/>
  <c r="P22" i="1"/>
  <c r="L52" i="1"/>
  <c r="O52" i="1" s="1"/>
  <c r="L15" i="1"/>
  <c r="P29" i="1" l="1"/>
  <c r="N496" i="1"/>
  <c r="N502" i="1"/>
  <c r="N77" i="1"/>
  <c r="N76" i="1" s="1"/>
  <c r="N65" i="1"/>
  <c r="P65" i="1" s="1"/>
  <c r="N21" i="1"/>
  <c r="P21" i="1" s="1"/>
  <c r="N33" i="1"/>
  <c r="P33" i="1" s="1"/>
  <c r="N47" i="1"/>
  <c r="P47" i="1" s="1"/>
  <c r="P48" i="1"/>
  <c r="N455" i="1"/>
  <c r="N194" i="1"/>
  <c r="P194" i="1" s="1"/>
  <c r="N252" i="1"/>
  <c r="P214" i="1"/>
  <c r="N213" i="1"/>
  <c r="N509" i="1"/>
  <c r="P403" i="1"/>
  <c r="N402" i="1"/>
  <c r="N153" i="1"/>
  <c r="N484" i="1"/>
  <c r="N478" i="1" s="1"/>
  <c r="N301" i="1"/>
  <c r="P301" i="1" s="1"/>
  <c r="L251" i="1"/>
  <c r="O252" i="1"/>
  <c r="P365" i="1"/>
  <c r="N364" i="1"/>
  <c r="O208" i="1"/>
  <c r="P387" i="1"/>
  <c r="N386" i="1"/>
  <c r="P136" i="1"/>
  <c r="N135" i="1"/>
  <c r="P514" i="1"/>
  <c r="N513" i="1"/>
  <c r="N512" i="1" s="1"/>
  <c r="N202" i="1"/>
  <c r="P202" i="1" s="1"/>
  <c r="N276" i="1"/>
  <c r="P276" i="1" s="1"/>
  <c r="L440" i="1"/>
  <c r="N430" i="1"/>
  <c r="N106" i="1"/>
  <c r="N96" i="1" s="1"/>
  <c r="N373" i="1"/>
  <c r="P87" i="1"/>
  <c r="N86" i="1"/>
  <c r="N82" i="1" s="1"/>
  <c r="N441" i="1"/>
  <c r="L96" i="1"/>
  <c r="L212" i="1"/>
  <c r="O212" i="1" s="1"/>
  <c r="O213" i="1"/>
  <c r="L193" i="1"/>
  <c r="L372" i="1"/>
  <c r="P170" i="1"/>
  <c r="N169" i="1"/>
  <c r="P169" i="1" s="1"/>
  <c r="P243" i="1"/>
  <c r="N242" i="1"/>
  <c r="P119" i="1"/>
  <c r="N118" i="1"/>
  <c r="N208" i="1"/>
  <c r="P394" i="1"/>
  <c r="N393" i="1"/>
  <c r="N43" i="1"/>
  <c r="P43" i="1" s="1"/>
  <c r="P463" i="1"/>
  <c r="N462" i="1"/>
  <c r="N188" i="1"/>
  <c r="P188" i="1" s="1"/>
  <c r="L478" i="1"/>
  <c r="P341" i="1"/>
  <c r="N340" i="1"/>
  <c r="P340" i="1" s="1"/>
  <c r="P143" i="1"/>
  <c r="N142" i="1"/>
  <c r="L134" i="1"/>
  <c r="L117" i="1" s="1"/>
  <c r="N413" i="1"/>
  <c r="L241" i="1"/>
  <c r="N521" i="1"/>
  <c r="N399" i="1"/>
  <c r="P333" i="1"/>
  <c r="N332" i="1"/>
  <c r="P332" i="1" s="1"/>
  <c r="L152" i="1"/>
  <c r="O152" i="1" s="1"/>
  <c r="O153" i="1"/>
  <c r="P50" i="1"/>
  <c r="N49" i="1"/>
  <c r="P49" i="1" s="1"/>
  <c r="L27" i="1"/>
  <c r="O27" i="1" s="1"/>
  <c r="O248" i="1"/>
  <c r="O207" i="1"/>
  <c r="P149" i="1"/>
  <c r="O146" i="1"/>
  <c r="O139" i="1"/>
  <c r="P55" i="1"/>
  <c r="P28" i="1"/>
  <c r="N52" i="1"/>
  <c r="L61" i="1"/>
  <c r="O15" i="1"/>
  <c r="L14" i="1"/>
  <c r="L13" i="1" s="1"/>
  <c r="N15" i="1"/>
  <c r="N193" i="1" l="1"/>
  <c r="P193" i="1" s="1"/>
  <c r="N134" i="1"/>
  <c r="N117" i="1" s="1"/>
  <c r="N440" i="1"/>
  <c r="L250" i="1"/>
  <c r="O251" i="1"/>
  <c r="N372" i="1"/>
  <c r="N212" i="1"/>
  <c r="P212" i="1" s="1"/>
  <c r="P213" i="1"/>
  <c r="N241" i="1"/>
  <c r="P241" i="1" s="1"/>
  <c r="P242" i="1"/>
  <c r="N207" i="1"/>
  <c r="P207" i="1" s="1"/>
  <c r="P208" i="1"/>
  <c r="O61" i="1"/>
  <c r="L54" i="1"/>
  <c r="O54" i="1" s="1"/>
  <c r="N152" i="1"/>
  <c r="P152" i="1" s="1"/>
  <c r="P153" i="1"/>
  <c r="N251" i="1"/>
  <c r="P252" i="1"/>
  <c r="P52" i="1"/>
  <c r="N27" i="1"/>
  <c r="O242" i="1"/>
  <c r="O202" i="1"/>
  <c r="P146" i="1"/>
  <c r="O135" i="1"/>
  <c r="O14" i="1"/>
  <c r="N14" i="1"/>
  <c r="N13" i="1" s="1"/>
  <c r="P15" i="1"/>
  <c r="P251" i="1" l="1"/>
  <c r="N250" i="1"/>
  <c r="P27" i="1"/>
  <c r="O241" i="1"/>
  <c r="O194" i="1"/>
  <c r="P142" i="1"/>
  <c r="O134" i="1"/>
  <c r="N61" i="1"/>
  <c r="O13" i="1"/>
  <c r="P14" i="1"/>
  <c r="P61" i="1" l="1"/>
  <c r="N54" i="1"/>
  <c r="O236" i="1"/>
  <c r="O188" i="1"/>
  <c r="O193" i="1"/>
  <c r="P139" i="1"/>
  <c r="O132" i="1"/>
  <c r="P13" i="1"/>
  <c r="P54" i="1" l="1"/>
  <c r="O521" i="1"/>
  <c r="P135" i="1"/>
  <c r="O128" i="1"/>
  <c r="P521" i="1" l="1"/>
  <c r="O519" i="1"/>
  <c r="P134" i="1"/>
  <c r="O118" i="1"/>
  <c r="O516" i="1" l="1"/>
  <c r="P519" i="1"/>
  <c r="P132" i="1"/>
  <c r="O117" i="1"/>
  <c r="P516" i="1" l="1"/>
  <c r="O513" i="1"/>
  <c r="P128" i="1"/>
  <c r="O115" i="1"/>
  <c r="O512" i="1" l="1"/>
  <c r="P513" i="1"/>
  <c r="P118" i="1"/>
  <c r="O113" i="1"/>
  <c r="P512" i="1" l="1"/>
  <c r="O509" i="1"/>
  <c r="L467" i="1"/>
  <c r="L26" i="1" s="1"/>
  <c r="L527" i="1" s="1"/>
  <c r="P117" i="1"/>
  <c r="O106" i="1"/>
  <c r="O507" i="1" l="1"/>
  <c r="P509" i="1"/>
  <c r="N467" i="1"/>
  <c r="P115" i="1"/>
  <c r="O97" i="1"/>
  <c r="N26" i="1" l="1"/>
  <c r="N527" i="1" s="1"/>
  <c r="P507" i="1"/>
  <c r="O502" i="1"/>
  <c r="P113" i="1"/>
  <c r="O96" i="1"/>
  <c r="O496" i="1" l="1"/>
  <c r="P502" i="1"/>
  <c r="P106" i="1"/>
  <c r="O93" i="1"/>
  <c r="P496" i="1" l="1"/>
  <c r="O490" i="1"/>
  <c r="P97" i="1"/>
  <c r="O86" i="1"/>
  <c r="O484" i="1" l="1"/>
  <c r="P490" i="1"/>
  <c r="P96" i="1"/>
  <c r="O83" i="1"/>
  <c r="P484" i="1" l="1"/>
  <c r="O480" i="1"/>
  <c r="P93" i="1"/>
  <c r="O82" i="1"/>
  <c r="O478" i="1" l="1"/>
  <c r="P480" i="1"/>
  <c r="P86" i="1"/>
  <c r="O77" i="1"/>
  <c r="P478" i="1" l="1"/>
  <c r="O472" i="1"/>
  <c r="P83" i="1"/>
  <c r="O76" i="1"/>
  <c r="O73" i="1"/>
  <c r="O468" i="1" l="1"/>
  <c r="P472" i="1"/>
  <c r="F250" i="1"/>
  <c r="P82" i="1"/>
  <c r="P250" i="1" l="1"/>
  <c r="O250" i="1"/>
  <c r="P468" i="1"/>
  <c r="P77" i="1"/>
  <c r="O462" i="1" l="1"/>
  <c r="P76" i="1"/>
  <c r="P73" i="1"/>
  <c r="P462" i="1" l="1"/>
  <c r="O455" i="1"/>
  <c r="O441" i="1" l="1"/>
  <c r="P455" i="1"/>
  <c r="P441" i="1" l="1"/>
  <c r="O440" i="1"/>
  <c r="O430" i="1" l="1"/>
  <c r="P440" i="1"/>
  <c r="P430" i="1" l="1"/>
  <c r="O428" i="1"/>
  <c r="O413" i="1" l="1"/>
  <c r="P428" i="1"/>
  <c r="P413" i="1" l="1"/>
  <c r="O402" i="1"/>
  <c r="O399" i="1" l="1"/>
  <c r="P402" i="1"/>
  <c r="P399" i="1" l="1"/>
  <c r="O393" i="1"/>
  <c r="O386" i="1" l="1"/>
  <c r="P393" i="1"/>
  <c r="P386" i="1" l="1"/>
  <c r="O373" i="1"/>
  <c r="O364" i="1" l="1"/>
  <c r="O372" i="1"/>
  <c r="P373" i="1"/>
  <c r="P364" i="1" l="1"/>
  <c r="P372" i="1"/>
  <c r="H467" i="1"/>
  <c r="H26" i="1"/>
  <c r="H527" i="1" s="1"/>
  <c r="J467" i="1"/>
  <c r="J26" i="1" s="1"/>
  <c r="J527" i="1" s="1"/>
  <c r="O1" i="1" l="1"/>
  <c r="F467" i="1"/>
  <c r="F26" i="1" s="1"/>
  <c r="O467" i="1" l="1"/>
  <c r="P467" i="1"/>
  <c r="F527" i="1"/>
  <c r="P26" i="1"/>
  <c r="O26" i="1"/>
  <c r="J528" i="1" l="1"/>
  <c r="K1" i="1"/>
  <c r="F528" i="1"/>
  <c r="L528" i="1"/>
  <c r="H528" i="1"/>
  <c r="O527" i="1"/>
  <c r="N528" i="1"/>
  <c r="P527" i="1"/>
</calcChain>
</file>

<file path=xl/sharedStrings.xml><?xml version="1.0" encoding="utf-8"?>
<sst xmlns="http://schemas.openxmlformats.org/spreadsheetml/2006/main" count="2069" uniqueCount="1202">
  <si>
    <t>Processo:</t>
  </si>
  <si>
    <t>Valor do Contrato:</t>
  </si>
  <si>
    <t>VALOR DA MEDIÇAO</t>
  </si>
  <si>
    <t>Prazos  de  Execução</t>
  </si>
  <si>
    <t>Nota Fiscal Ref.:</t>
  </si>
  <si>
    <t>ITEM</t>
  </si>
  <si>
    <t>DESCRIÇÃO DOS SERVIÇOS</t>
  </si>
  <si>
    <t>Unidades</t>
  </si>
  <si>
    <t>Contratado</t>
  </si>
  <si>
    <t>Acumulado Anterior</t>
  </si>
  <si>
    <t>Executado no Período</t>
  </si>
  <si>
    <t>Acum. Até o Período</t>
  </si>
  <si>
    <t>Saldo a Medir</t>
  </si>
  <si>
    <t>Percentual</t>
  </si>
  <si>
    <t>Quant.</t>
  </si>
  <si>
    <t>Preço Unitário (R$)</t>
  </si>
  <si>
    <t>Valor Total  (R$)</t>
  </si>
  <si>
    <t>Total  (R$)</t>
  </si>
  <si>
    <t>Executado Até o Período</t>
  </si>
  <si>
    <t>A Executar</t>
  </si>
  <si>
    <t>ADMINISTRAÇÃO LOCAL</t>
  </si>
  <si>
    <t>Equipe Dirigente</t>
  </si>
  <si>
    <t>un</t>
  </si>
  <si>
    <t>m2</t>
  </si>
  <si>
    <t>SERVIÇOS PRELIMINARES</t>
  </si>
  <si>
    <t>h</t>
  </si>
  <si>
    <t>mês</t>
  </si>
  <si>
    <t>Servente com encargos complementares</t>
  </si>
  <si>
    <t>Higienização Geral e Análise</t>
  </si>
  <si>
    <t>Mão de obra de restaurador</t>
  </si>
  <si>
    <t>Tapumes</t>
  </si>
  <si>
    <t>m</t>
  </si>
  <si>
    <t>Placa da Obra</t>
  </si>
  <si>
    <t>Aplicação de herbicida esterilizante de solo</t>
  </si>
  <si>
    <t>m²</t>
  </si>
  <si>
    <t>m3</t>
  </si>
  <si>
    <t>Coleta e carga manuais de entulho</t>
  </si>
  <si>
    <t>Aço CA - 60 Ø 4,2 a 9,5mm, inclusive corte, dobragem, montagem e colocacao de ferragens nas formas, para superestruturas e fundações - R1</t>
  </si>
  <si>
    <t>kg</t>
  </si>
  <si>
    <t>Aço CA - 50 Ø 6,3 a 12,5mm, inclusive corte, dobragem, montagem e colocacao de ferragens nas formas, para superestruturas e fundações - R1</t>
  </si>
  <si>
    <t>GERENCIAMENTO DE RESÍDUOS SÓLIDOS</t>
  </si>
  <si>
    <t>Transporte comercial com caminhão basculante de 10m³, em rodovia pavimentada (densidade=1,5t/m³)</t>
  </si>
  <si>
    <t>tkm</t>
  </si>
  <si>
    <t>t</t>
  </si>
  <si>
    <t>Restauro - Execução de parede de taipa</t>
  </si>
  <si>
    <t>COBERTURA</t>
  </si>
  <si>
    <t>Remoção de telhamento com telhas cerâmicas</t>
  </si>
  <si>
    <t>Emassamento de beiral de telha ceramica</t>
  </si>
  <si>
    <t>COBERTURA PROVISÓRIA</t>
  </si>
  <si>
    <t>Escoramento de valas tipo Contínuo Simples</t>
  </si>
  <si>
    <t>Carga manual de material de 1ª categoria</t>
  </si>
  <si>
    <t>Sinalização com Cavalete Plástico Desmontável</t>
  </si>
  <si>
    <t>H</t>
  </si>
  <si>
    <t>Concreto fck = 25mpa, traço 1:2,3:2,7 (em massa seca de cimento/ areia média/ brita 1) - preparo mecânico com betoneira 400 l. af_05/2021</t>
  </si>
  <si>
    <t>ESQUADRIAS</t>
  </si>
  <si>
    <t>Restauro - Reconstituição de Ferrolhos</t>
  </si>
  <si>
    <t>Restauro - Aplicação de anti-corrosivo em ferragem</t>
  </si>
  <si>
    <t>cj</t>
  </si>
  <si>
    <t>ESCADA</t>
  </si>
  <si>
    <t>PINTURA</t>
  </si>
  <si>
    <t>FORROS</t>
  </si>
  <si>
    <t>M2</t>
  </si>
  <si>
    <t>Dispenser para toalha interfolhada</t>
  </si>
  <si>
    <t>Dispenser, em plástico, para papel higiênico em rolo</t>
  </si>
  <si>
    <t>pt</t>
  </si>
  <si>
    <t>Un</t>
  </si>
  <si>
    <t>Caixa com regulador 1º estágio (instalação gás)</t>
  </si>
  <si>
    <t>DIVERSOS</t>
  </si>
  <si>
    <t>As Built</t>
  </si>
  <si>
    <t>Bóia automática p/caixa d'agua - 15 amperes</t>
  </si>
  <si>
    <t>ESGOTO SANITÁRIO E DRENAGEM PLUVIAL</t>
  </si>
  <si>
    <t>Caixa de passagem em alvenaria de tijolos maciços esp. = 0,12m,  dim. int. =  0.60 x 0.60 x 0.60m</t>
  </si>
  <si>
    <t>Ralo hemisférico em fº fº, tipo abacaxi Ø 100mm</t>
  </si>
  <si>
    <t>PERCENTUAL:</t>
  </si>
  <si>
    <r>
      <rPr>
        <sz val="9"/>
        <color rgb="FFFFFFFF"/>
        <rFont val="Arial"/>
        <family val="2"/>
      </rPr>
      <t>TOTAL GERAL:</t>
    </r>
  </si>
  <si>
    <r>
      <rPr>
        <sz val="9"/>
        <rFont val="Arial"/>
        <family val="2"/>
      </rPr>
      <t>ATESTAMOS QUE OS SERVIÇOS CONSTANTES NESTE BM FORAM RECEBIDOS POR NÓS EM PERFEITA ORDEM.
DATA:</t>
    </r>
  </si>
  <si>
    <r>
      <rPr>
        <sz val="9"/>
        <rFont val="Arial"/>
        <family val="2"/>
      </rPr>
      <t>APROVADO PARA PAGAMENTO
DATA:</t>
    </r>
  </si>
  <si>
    <t>RELATÓRIO DE MEDIÇÕES</t>
  </si>
  <si>
    <t>Ordem de Serviço:</t>
  </si>
  <si>
    <t>Contrato N.º :</t>
  </si>
  <si>
    <t>* SERVIÇOS E OBRAS *</t>
  </si>
  <si>
    <t>Início:</t>
  </si>
  <si>
    <t>CONTRATANTE:</t>
  </si>
  <si>
    <t>Boletim</t>
  </si>
  <si>
    <t>Período da Medição:</t>
  </si>
  <si>
    <t>Data da medição:</t>
  </si>
  <si>
    <t>PREFEITURA MUNICIPAL DE SÃO CRISTÓVÃO/SE</t>
  </si>
  <si>
    <t>de Medição:</t>
  </si>
  <si>
    <t>OBJETO DO CONTRATO / LOCALIZAÇÃO:</t>
  </si>
  <si>
    <t>CONTRATADA:</t>
  </si>
  <si>
    <t>ENDEREÇO:</t>
  </si>
  <si>
    <t>C.N.P.J.:</t>
  </si>
  <si>
    <t>ESSENCIAL TRANSPORTES E SERVIÇOS ELÉTRICOS LTDA-ME</t>
  </si>
  <si>
    <t>RUA DR JOSÉ CALUMBY, Nº 1202, PEREIRA LOBO, ARACAJU/SE</t>
  </si>
  <si>
    <t>UM MILHÃO, QUINHENTOS E QUARENTA E CINCO MIL, QUINHENTOS E SETENTA E UM REAIS E VINTE E SETE CENTAVOS</t>
  </si>
  <si>
    <t>Junção simples em pvc rígido c/ anéis, para esgoto primário, diâm = 100 x 100mm</t>
  </si>
  <si>
    <t>Junção simples em pvc rígido c/ anéis, para esgoto primário, diâm =100 x 50mm</t>
  </si>
  <si>
    <t>Junção simples em pvc rígido c/ anéis, para esgoto primário, diâm = 50 x 50mm</t>
  </si>
  <si>
    <t>Sinalização para deficientes - faixa para degraus em borracha, dim 200 x 30mm</t>
  </si>
  <si>
    <t>Placa de sinalização de abandono em acrílico, 0.30 x 0.12 m</t>
  </si>
  <si>
    <t>Extintor de pó químico ABC, capacidade 6 kg, alcance médio do jato 5m , tempo de descarga 12s, NBR9443, 9444, 10721</t>
  </si>
  <si>
    <t>Extintor de água pressurizada capacidade 10 litros, instalado</t>
  </si>
  <si>
    <t>Barracão para banheiro e vestiário de obra, s=35,10m², capacidade 20 operários com materiais novos</t>
  </si>
  <si>
    <t>Barracão aberto para refeitório de obra (capacidade 24 refeições simultâneas)-s=61,60m2 com materiais novos</t>
  </si>
  <si>
    <t>Barracão fechado porte pequeno para depósito de cimento e almoxarifado (s=38,72 m2) com materiais novos</t>
  </si>
  <si>
    <t>Limpeza manual de terreno com vegetação rasteira, incluindo roçagem e queima</t>
  </si>
  <si>
    <t>Bebedouro elétrico de pressão 40 litros inox, 110v, Masterfrio ou similar</t>
  </si>
  <si>
    <t>Tapume em chapa galvanizada nº30, esp=0,35mm, h=2,00m, exclusive pintura</t>
  </si>
  <si>
    <t>Placa de obra em chapa aço galvanizado, instalada - Rev 02_01/2022</t>
  </si>
  <si>
    <t>Imunização de madeira contra cupim, com aplicação de 01 demão de Pentox ou similar</t>
  </si>
  <si>
    <t>Lastro de concreto simples regularizado, fck=13,5 mpa,lançado e adensado</t>
  </si>
  <si>
    <t>Escavação manual de vala ou cava em material de 1ª categoria, profundidade até 1,50m</t>
  </si>
  <si>
    <t>Restauro - Acabamento de alvenaria de tijolo em cornija com finalização em emboço especial de cal e areia com até 30cm de altura</t>
  </si>
  <si>
    <t>Alvenaria pedra calcárea argamassada c/ cimento e areia traço t-4 (1:5) - 1 saco cimento 50kg / 5 padiolas areia dim. 0,35z0,45x0,23m - Confecção mecânica e transporte</t>
  </si>
  <si>
    <t>Descarte de resíduos da construção civil em área licenciada</t>
  </si>
  <si>
    <t>Baias em tábuas de madeira, com 04 módulos, com dimensões 3,00 x 3,00m cada, hútil=0,90m, destinadas ao armazenamento de resíduos sólidos classes 1, 2, 3, e 4.</t>
  </si>
  <si>
    <t>Chapisco em parede com argamassa traço t1 - 1:3 (cimento / areia) - Revisado 08/2015</t>
  </si>
  <si>
    <t>Reboco ou emboço interno, de parede, com argamassa traço t6 - 1:2:10 (cimento / cal / areia), espessura 1,5 cm</t>
  </si>
  <si>
    <t>Restauração e/ou recuperação de assoalho madeira lei, réguas macho e fêmea, l = 20 a 30cm x 2cm, sobre ripão 3,5cm x 5,5cm, inclusive enchimento e raspagem</t>
  </si>
  <si>
    <t>Telhamento com telha cerâmica tipo canal, comum, cor vermelha, Itabaiana ou similar</t>
  </si>
  <si>
    <t>Retirada e reassentamento de madeiramento para telhas cerâmicas</t>
  </si>
  <si>
    <t>Restauro - Imunização de madeiramento de cobertura com aplicação a pincel de K-Otec diluido em aguarrás</t>
  </si>
  <si>
    <t>Perfil e/ou chapa de aço, com furação e parafusos, para emendas de peças de madeira</t>
  </si>
  <si>
    <t>Locacao convencional de obra, utilizando gabarito de tábuas corridas pontaletadas a cada 2,00m -  2 utilizações. af_10/2018</t>
  </si>
  <si>
    <t>Reaterro manual de valas ou áreas, com espalhamento e compactação, utilizando compactador à percussão sapinho, sem controle do grau de compactação</t>
  </si>
  <si>
    <t>Bombeamento direto p/ esgotamento de valas com Gerador</t>
  </si>
  <si>
    <t>Forma plana para fundações, em tábuas de pinho, 02 usos</t>
  </si>
  <si>
    <t>Cimbramento de madeira com barrotes seção 6x6cm, para estruturas altas ou Reservatórios, sem rampa</t>
  </si>
  <si>
    <t>Telhamento com telha de fibrocimento ondulada esp = 6mm, fixada com parafuso. Rev 02</t>
  </si>
  <si>
    <t>Forro de madeira de lei angelin ou cedro, em réguas com 20 a 25 cm de largura, inclusive madeiramento de suporte (sarrafo), instalado</t>
  </si>
  <si>
    <t>Restauro - Recuperação de esquadria de madeira de obras históricas c/ aproveitamento de 75% - Rev. 04  02/2022</t>
  </si>
  <si>
    <t>Pintura para interiores, sobre paredes ou tetos, com lixamento, aplicação de 01 demão de líquido selador e 02 demãos de tinta pva latex convencional para interiores</t>
  </si>
  <si>
    <t>Luminária cilíndrica de sobrepor em alumínio pintado em marrom padrão lumini,ref. T069, da Lumini, incluise duas lâmpadas fluocompactas de 20W, temp. cor 2700K</t>
  </si>
  <si>
    <t>CARLOS DIOGO FONSECA DE AZEVEDO ARQUITETO E URBANISTA - CAU A44785-4
RESPONSÁVEL TÉCNICO DA EMPRESSA</t>
  </si>
  <si>
    <t>01.01 </t>
  </si>
  <si>
    <t>01.01.001 </t>
  </si>
  <si>
    <t>EQUIPE DIRIGENTE</t>
  </si>
  <si>
    <t>01.01.001.001 </t>
  </si>
  <si>
    <t>01.01.002 </t>
  </si>
  <si>
    <t>MANUTENÇÃO DE CANTEIRO</t>
  </si>
  <si>
    <t>01.01.002.001 </t>
  </si>
  <si>
    <t>01.01.003 </t>
  </si>
  <si>
    <t>EQUIPAMENTOS DE AOIO A PRODUÇÃO</t>
  </si>
  <si>
    <t>01.01.003.001 </t>
  </si>
  <si>
    <t>Montagem e desmontagem de andaime modular fachadeiro, com piso metálico, para edificações com múltiplos pavimentos (exclusive andaime e limpeza). af_11/2017</t>
  </si>
  <si>
    <t>01.02 </t>
  </si>
  <si>
    <t>01.02.001 </t>
  </si>
  <si>
    <t>01.02.002 </t>
  </si>
  <si>
    <t>Conjunto com 06 lixeiras em fibra de vidro, com capacidade 50l cada, com tampa vai e vem</t>
  </si>
  <si>
    <t>01.02.003 </t>
  </si>
  <si>
    <t>01.02.004 </t>
  </si>
  <si>
    <t>PREDIO ANTIGO E ANEXO A SER CONSTRUÍDO</t>
  </si>
  <si>
    <t>02.01 </t>
  </si>
  <si>
    <t>02.01.001 </t>
  </si>
  <si>
    <t>Mobilização de Pessoal e Equipamentos</t>
  </si>
  <si>
    <t>02.01.001.001 </t>
  </si>
  <si>
    <t>Ajudante de operação em geral com encargos complementares</t>
  </si>
  <si>
    <t>02.01.001.002 </t>
  </si>
  <si>
    <t>Ajudante de estrutura metálica com encargos complementares</t>
  </si>
  <si>
    <t>02.01.001.003 </t>
  </si>
  <si>
    <t>Montador de estrutura metálica com encargos complementares</t>
  </si>
  <si>
    <t>02.01.001.004 </t>
  </si>
  <si>
    <t>02.01.002 </t>
  </si>
  <si>
    <t>Instalação do Canteiro e Limpeza Inicial</t>
  </si>
  <si>
    <t>02.01.002.001 </t>
  </si>
  <si>
    <t>Ligação Predial de Água em Mureta de Concreto, Provisória ou Definitiva, com Fornecimento de Material, inclusive Mureta e Hidrômetro, Rede DN 50mm - Rev 03_10/2022</t>
  </si>
  <si>
    <t>UN</t>
  </si>
  <si>
    <t>02.01.002.002 </t>
  </si>
  <si>
    <t>Instalação provisória de energia elétrica, aerea, trifasica, em poste galvanizado, exclusive fornecimento do medidor</t>
  </si>
  <si>
    <t>02.01.002.003 </t>
  </si>
  <si>
    <t>Barracão para escritório de obra porte pequeno s=25,41m2 com materiais novos</t>
  </si>
  <si>
    <t>02.01.002.004 </t>
  </si>
  <si>
    <t>02.01.002.005 </t>
  </si>
  <si>
    <t>02.01.002.006 </t>
  </si>
  <si>
    <t>02.01.002.007 </t>
  </si>
  <si>
    <t>Limpeza geral</t>
  </si>
  <si>
    <t>02.01.002.008 </t>
  </si>
  <si>
    <t>02.01.002.009 </t>
  </si>
  <si>
    <t>02.01.003 </t>
  </si>
  <si>
    <t>02.01.003.001 </t>
  </si>
  <si>
    <t>Ajudante especializado com encargos complementares</t>
  </si>
  <si>
    <t>02.01.003.002 </t>
  </si>
  <si>
    <t>02.01.003.003 </t>
  </si>
  <si>
    <t>02.01.004 </t>
  </si>
  <si>
    <t>02.01.004.001 </t>
  </si>
  <si>
    <t>02.01.005 </t>
  </si>
  <si>
    <t>Mão-de-Obra - serviços especializados</t>
  </si>
  <si>
    <t>02.01.005.001 </t>
  </si>
  <si>
    <t>Restauro - Mapeamento de danos após a remoção de repintura</t>
  </si>
  <si>
    <t>02.01.005.002 </t>
  </si>
  <si>
    <t>Restauro - Equipe de pesquisa arqueológica e cadastro - Rev 01.</t>
  </si>
  <si>
    <t>02.01.006 </t>
  </si>
  <si>
    <t>02.01.006.001 </t>
  </si>
  <si>
    <t>02.02 </t>
  </si>
  <si>
    <t>REMOÇÃO E RESTAURO DIVERSOS</t>
  </si>
  <si>
    <t>02.02.001 </t>
  </si>
  <si>
    <t>Consolidação, Execução e Recomposição de Fissuras</t>
  </si>
  <si>
    <t>02.02.001.001 </t>
  </si>
  <si>
    <t>Restauro - remoção de revestimento  (reboco interno 50%)</t>
  </si>
  <si>
    <t>02.02.001.002 </t>
  </si>
  <si>
    <t>Restauro - Restauração de revestimento (Reboco) em fachadas de obras do Patrimônio Histórico - Rev. 02  02/2022</t>
  </si>
  <si>
    <t>02.02.002 </t>
  </si>
  <si>
    <t>Alvenaria de Pedra (Recomposição de Alvenaria de Pedra)</t>
  </si>
  <si>
    <t>02.02.002.001 </t>
  </si>
  <si>
    <t>Restauro - Injeção de resina epoxi em alvenarias de pedra c/ espessura entre 0,50 a 1,00m</t>
  </si>
  <si>
    <t>02.02.002.002 </t>
  </si>
  <si>
    <t>Restauro - Remoção de Revestimento Deterioado de Pedra Calcárea</t>
  </si>
  <si>
    <t>02.02.003 </t>
  </si>
  <si>
    <t>REMOÇÃO DE PISO</t>
  </si>
  <si>
    <t>02.02.003.001 </t>
  </si>
  <si>
    <t>Remoção de piso em assoalho de madeira</t>
  </si>
  <si>
    <t>02.02.004 </t>
  </si>
  <si>
    <t>Alvenaria em Taipa</t>
  </si>
  <si>
    <t>02.02.004.001 </t>
  </si>
  <si>
    <t>02.02.005 </t>
  </si>
  <si>
    <t>Remoção de Esquadrias</t>
  </si>
  <si>
    <t>02.02.005.001 </t>
  </si>
  <si>
    <t>Remoção de esquadria de madeira, com ou sem batente</t>
  </si>
  <si>
    <t>02.02.005.002 </t>
  </si>
  <si>
    <t>02.02.005.003 </t>
  </si>
  <si>
    <t>02.02.005.004 </t>
  </si>
  <si>
    <t>02.02.005.005 </t>
  </si>
  <si>
    <t>02.02.005.006 </t>
  </si>
  <si>
    <t>02.02.005.007 </t>
  </si>
  <si>
    <t>Remoção de pintura látex (raspagem e/ou lixamento e/ou escovação)</t>
  </si>
  <si>
    <t>02.02.006 </t>
  </si>
  <si>
    <t>DEMOLIÇÕES</t>
  </si>
  <si>
    <t>02.02.006.001 </t>
  </si>
  <si>
    <t>Demolição de revestimento cerâmico ou azulejo</t>
  </si>
  <si>
    <t>02.02.006.002 </t>
  </si>
  <si>
    <t>02.03 </t>
  </si>
  <si>
    <t>REVESTIMENTOS</t>
  </si>
  <si>
    <t>02.03.001 </t>
  </si>
  <si>
    <t>Rvestimentos Porcelanato</t>
  </si>
  <si>
    <t>02.03.001.001 </t>
  </si>
  <si>
    <t>Regularização de base para revest. de pisos com arg. traço t4, esp. média = 2,5cm</t>
  </si>
  <si>
    <t>02.03.001.002 </t>
  </si>
  <si>
    <t>Revestimento cerâmico para piso ou parede, 60 x 60 cm, porcelanato, natural, retificado, linha pietra di firenze, grigio, Portobello ou similar, aplicado com argamassa industrializada ac-iii, rejuntado, exclusive regularização de base ou emboço</t>
  </si>
  <si>
    <t>02.03.001.003 </t>
  </si>
  <si>
    <t>02.03.001.004 </t>
  </si>
  <si>
    <t>02.04 </t>
  </si>
  <si>
    <t>PISO</t>
  </si>
  <si>
    <t>02.04.001 </t>
  </si>
  <si>
    <t>Piso em Tijoleira</t>
  </si>
  <si>
    <t>02.04.001.001 </t>
  </si>
  <si>
    <t>Restauro - Remoção de revestimento deteriorado</t>
  </si>
  <si>
    <t>02.04.001.002 </t>
  </si>
  <si>
    <t>02.04.002 </t>
  </si>
  <si>
    <t>Pisos Novos</t>
  </si>
  <si>
    <t>02.04.002.001 </t>
  </si>
  <si>
    <t>02.04.002.002 </t>
  </si>
  <si>
    <t>02.04.002.003 </t>
  </si>
  <si>
    <t>02.04.002.004 </t>
  </si>
  <si>
    <t>Revestimento cerâmico para piso ou parede, 20 x 120 cm, Portobello Ecowood 2.0 Canela 20x120cm Nat. Ret ou similar, aplicado com argamassa industrializada ac-iii, rejuntado, exclusive regulariz. de base ou emboço ( SALA 08/COPA+SALA A+CIRC 01 e 02)</t>
  </si>
  <si>
    <t>02.04.002.005 </t>
  </si>
  <si>
    <t>Assentamento de piso em pedra calcárea com argamassa de cimento e areia (1:3), esp=5cm, exclusive fornec. de pedra</t>
  </si>
  <si>
    <t>02.04.002.006 </t>
  </si>
  <si>
    <t>Revestimento cerâmico para piso ou parede, 60 x 120 cm, porcelanato Concreto Cinza 60x120 Nat Ret ou similar, aplicado com arg. industrializada ac-i, rejuntado, exclusive reg. de base ou emboço ( MOTOR+GÁS+PÁTIO EXT.+PLATAFORMA ACESSO PREDIO+HALL EXT</t>
  </si>
  <si>
    <t>02.04.003 </t>
  </si>
  <si>
    <t>Restauração de Piso em Madeira</t>
  </si>
  <si>
    <t>02.04.003.001 </t>
  </si>
  <si>
    <t>02.04.003.002 </t>
  </si>
  <si>
    <t>02.05 </t>
  </si>
  <si>
    <t>02.05.001 </t>
  </si>
  <si>
    <t>Telhamento</t>
  </si>
  <si>
    <t>02.05.001.001 </t>
  </si>
  <si>
    <t>02.05.001.002 </t>
  </si>
  <si>
    <t>02.05.001.003 </t>
  </si>
  <si>
    <t>02.05.001.004 </t>
  </si>
  <si>
    <t>Emassamento de cumeeira com telha cerâmica - Rev. 02_03/2022</t>
  </si>
  <si>
    <t>02.05.001.005 </t>
  </si>
  <si>
    <t>02.05.001.006 </t>
  </si>
  <si>
    <t>02.05.001.007 </t>
  </si>
  <si>
    <t>Calha em chapa de alumínio lisa nº26, e=0,46mm</t>
  </si>
  <si>
    <t>02.05.001.008 </t>
  </si>
  <si>
    <t>Restauro - Erradicação de vegetação em paredes e ornatos</t>
  </si>
  <si>
    <t>02.05.002 </t>
  </si>
  <si>
    <t>Madeiramento</t>
  </si>
  <si>
    <t>02.05.002.001 </t>
  </si>
  <si>
    <t>02.05.002.002 </t>
  </si>
  <si>
    <t>Restauro - Consolidação de madeira deteriorada com resinas epoxi Sikadur 32 ou similar</t>
  </si>
  <si>
    <t>02.05.002.003 </t>
  </si>
  <si>
    <t>02.05.002.004 </t>
  </si>
  <si>
    <t>02.05.002.005 </t>
  </si>
  <si>
    <t>Emassamento de algeroz</t>
  </si>
  <si>
    <t>02.05.002.006 </t>
  </si>
  <si>
    <t>02.05.003 </t>
  </si>
  <si>
    <t>Escoramento</t>
  </si>
  <si>
    <t>02.05.003.001 </t>
  </si>
  <si>
    <t>Escoramento de madeira para telhado</t>
  </si>
  <si>
    <t>02.05.004 </t>
  </si>
  <si>
    <t>Imunização contra cupim</t>
  </si>
  <si>
    <t>02.05.004.001 </t>
  </si>
  <si>
    <t>02.06 </t>
  </si>
  <si>
    <t>02.06.001 </t>
  </si>
  <si>
    <t>Serviços preliminares</t>
  </si>
  <si>
    <t>02.06.001.001 </t>
  </si>
  <si>
    <t>02.06.001.002 </t>
  </si>
  <si>
    <t>02.06.001.003 </t>
  </si>
  <si>
    <t>02.06.001.004 </t>
  </si>
  <si>
    <t>02.06.001.005 </t>
  </si>
  <si>
    <t>02.06.001.006 </t>
  </si>
  <si>
    <t>02.06.001.007 </t>
  </si>
  <si>
    <t>02.06.001.008 </t>
  </si>
  <si>
    <t>02.06.001.009 </t>
  </si>
  <si>
    <t>02.06.002 </t>
  </si>
  <si>
    <t>Fundações (bloco 10 unidades)</t>
  </si>
  <si>
    <t>02.06.002.001 </t>
  </si>
  <si>
    <t>02.06.002.002 </t>
  </si>
  <si>
    <t>Lançamento de concreto simples fabricado na obra, inclusive adensamento e acabamento na infraestrutura</t>
  </si>
  <si>
    <t>02.06.002.003 </t>
  </si>
  <si>
    <t>02.06.002.004 </t>
  </si>
  <si>
    <t>Travamento dos pilares para concretagem dos blocos e fundação</t>
  </si>
  <si>
    <t>02.06.002.004.001 </t>
  </si>
  <si>
    <t>Ajudante de carpinteiro com encargos complementares</t>
  </si>
  <si>
    <t>02.06.003 </t>
  </si>
  <si>
    <t>Estruturas</t>
  </si>
  <si>
    <t>02.06.003.001 </t>
  </si>
  <si>
    <t>Pilares de madeira (10 unidades)</t>
  </si>
  <si>
    <t>02.06.003.001.001 </t>
  </si>
  <si>
    <t>02.06.003.001.002 </t>
  </si>
  <si>
    <t>Carpinteiro de formas com encargos complementares</t>
  </si>
  <si>
    <t>02.06.003.001.003 </t>
  </si>
  <si>
    <t>02.06.003.002 </t>
  </si>
  <si>
    <t>Vigas de travamento (04 unidades)</t>
  </si>
  <si>
    <t>02.06.003.002.001 </t>
  </si>
  <si>
    <t>02.06.003.002.002 </t>
  </si>
  <si>
    <t>02.06.003.003 </t>
  </si>
  <si>
    <t>Tesouras (08 unidades)</t>
  </si>
  <si>
    <t>02.06.003.003.001 </t>
  </si>
  <si>
    <t>02.06.003.003.002 </t>
  </si>
  <si>
    <t>02.06.003.003.003 </t>
  </si>
  <si>
    <t>Instalação de tesoura (inteira ou meia), biapoiada, em madeira não aparelhada, para vãos maiores ou iguais a 10,0 m e menores que 12,0 m, incluso içamento. af_07/2019</t>
  </si>
  <si>
    <t>02.06.003.004 </t>
  </si>
  <si>
    <t>Terças (19 unidades)</t>
  </si>
  <si>
    <t>02.06.003.004.001 </t>
  </si>
  <si>
    <t>02.06.003.004.002 </t>
  </si>
  <si>
    <t>02.06.004 </t>
  </si>
  <si>
    <t>Cobertura</t>
  </si>
  <si>
    <t>02.06.004.001 </t>
  </si>
  <si>
    <t>02.06.004.002 </t>
  </si>
  <si>
    <t>Cumeeira normal em fibrocimento para telha de 6mm</t>
  </si>
  <si>
    <t>02.07 </t>
  </si>
  <si>
    <t>02.07.001 </t>
  </si>
  <si>
    <t>Desmonte de Forro em madeira</t>
  </si>
  <si>
    <t>02.07.001.001 </t>
  </si>
  <si>
    <t>Desmontagem de forro de madeira (SALA 01)</t>
  </si>
  <si>
    <t>02.07.001.002 </t>
  </si>
  <si>
    <t>Desmontagem de forro de madeira (SALA 02)</t>
  </si>
  <si>
    <t>02.07.001.003 </t>
  </si>
  <si>
    <t>Desmontagem de forro de madeira (SALA 03)</t>
  </si>
  <si>
    <t>02.07.001.004 </t>
  </si>
  <si>
    <t>Desmontagem de forro de madeira (SALA 04)</t>
  </si>
  <si>
    <t>02.07.001.005 </t>
  </si>
  <si>
    <t>Desmontagem de forro de madeira (SALAS 05,06 E 07)</t>
  </si>
  <si>
    <t>02.07.001.006 </t>
  </si>
  <si>
    <t>Desmontagem de forro de madeira (SALA 08)</t>
  </si>
  <si>
    <t>02.07.001.007 </t>
  </si>
  <si>
    <t>Desmontagem de forro de madeira (SALA 09)</t>
  </si>
  <si>
    <t>02.07.001.008 </t>
  </si>
  <si>
    <t>Desmontagem de forro de madeira (SALA 10)</t>
  </si>
  <si>
    <t>02.07.001.009 </t>
  </si>
  <si>
    <t>Desmontagem de forro de madeira (HALL 03 )</t>
  </si>
  <si>
    <t>02.07.001.010 </t>
  </si>
  <si>
    <t>Desmontagem de forro de madeira (HALL 02 )</t>
  </si>
  <si>
    <t>02.07.001.011 </t>
  </si>
  <si>
    <t>Desmontagem de forro de madeira (HALL 04 )</t>
  </si>
  <si>
    <t>02.07.001.012 </t>
  </si>
  <si>
    <t>Desmontagem de forro de madeira (HALL 01 )</t>
  </si>
  <si>
    <t>02.07.001.013 </t>
  </si>
  <si>
    <t>Desmontagem de forro de madeira (CIRCULAÇÃO+CIRC 02+CIRC 03+CIRC 04+SALA 15)</t>
  </si>
  <si>
    <t>02.07.001.014 </t>
  </si>
  <si>
    <t>Desmontagem de forro de madeira (HALL 05 )</t>
  </si>
  <si>
    <t>02.07.001.015 </t>
  </si>
  <si>
    <t>Desmontagem de forro de madeira (SALA 12)</t>
  </si>
  <si>
    <t>02.07.002 </t>
  </si>
  <si>
    <t>Restauração de Forro de Madeira</t>
  </si>
  <si>
    <t>02.07.002.001 </t>
  </si>
  <si>
    <t>Restauro - Restauração de forro de madeira compreendendo substituição de peças de apoio até 20%, raspagem, calafetagem, enceramento e parquetagem</t>
  </si>
  <si>
    <t>02.07.002.002 </t>
  </si>
  <si>
    <t>02.07.002.003 </t>
  </si>
  <si>
    <t>02.07.002.004 </t>
  </si>
  <si>
    <t>02.07.002.005 </t>
  </si>
  <si>
    <t>02.07.002.006 </t>
  </si>
  <si>
    <t>02.07.002.007 </t>
  </si>
  <si>
    <t>02.07.002.008 </t>
  </si>
  <si>
    <t>02.07.002.009 </t>
  </si>
  <si>
    <t>02.07.002.010 </t>
  </si>
  <si>
    <t>02.07.002.011 </t>
  </si>
  <si>
    <t>02.07.002.012 </t>
  </si>
  <si>
    <t>02.07.002.013 </t>
  </si>
  <si>
    <t>02.07.002.014 </t>
  </si>
  <si>
    <t>02.07.002.015 </t>
  </si>
  <si>
    <t>02.07.002.016 </t>
  </si>
  <si>
    <t>Restauro - Restauração de forro de madeira compreendendo raspagem, calafetagem, enceramento e parquetagem</t>
  </si>
  <si>
    <t>02.07.002.017 </t>
  </si>
  <si>
    <t>Restauro - Restauração de cimalhas em forro artístico de madeira</t>
  </si>
  <si>
    <t>02.07.002.018 </t>
  </si>
  <si>
    <t>02.07.003 </t>
  </si>
  <si>
    <t>Forros Novos</t>
  </si>
  <si>
    <t>02.07.003.001 </t>
  </si>
  <si>
    <t>02.07.003.002 </t>
  </si>
  <si>
    <t>Forro de gesso acartonado, em placas 1250 x 600mm e perfis T, acabamento em filme  PVC, marca MOD-LINE, modelo Linho ou similar, instalado</t>
  </si>
  <si>
    <t>02.07.003.003 </t>
  </si>
  <si>
    <t>02.07.003.004 </t>
  </si>
  <si>
    <t>Forro de madeira angelin, em réguas 10 cm, inclusive madeiramento de suporte (sarrafos), instalado</t>
  </si>
  <si>
    <t>02.08 </t>
  </si>
  <si>
    <t>02.08.001 </t>
  </si>
  <si>
    <t>Restauração das esquadrias de madeira</t>
  </si>
  <si>
    <t>02.08.001.001 </t>
  </si>
  <si>
    <t>02.08.001.002 </t>
  </si>
  <si>
    <t>02.08.001.003 </t>
  </si>
  <si>
    <t>Restauro - Enxerto em esquadrias de madeira com aplicação de pasta de pó de serra e cola</t>
  </si>
  <si>
    <t>02.08.001.004 </t>
  </si>
  <si>
    <t>02.08.001.005 </t>
  </si>
  <si>
    <t>02.08.001.006 </t>
  </si>
  <si>
    <t>02.08.001.007 </t>
  </si>
  <si>
    <t>02.08.002 </t>
  </si>
  <si>
    <t>Ferragens</t>
  </si>
  <si>
    <t>02.08.002.001 </t>
  </si>
  <si>
    <t>02.08.002.002 </t>
  </si>
  <si>
    <t>Restauro - Lubrificação de ferragem - Rev 03_02/2022</t>
  </si>
  <si>
    <t>02.08.002.003 </t>
  </si>
  <si>
    <t>Restauro - Reconstituição de Dobradiças em Chapa de Aço, dim. max. 3" x 5"</t>
  </si>
  <si>
    <t>02.08.002.004 </t>
  </si>
  <si>
    <t>02.09 </t>
  </si>
  <si>
    <t>ACESSOS VERTICAIS</t>
  </si>
  <si>
    <t>02.09.001 </t>
  </si>
  <si>
    <t>Escada Social</t>
  </si>
  <si>
    <t>02.09.001.001 </t>
  </si>
  <si>
    <t>02.09.001.002 </t>
  </si>
  <si>
    <t>02.09.001.003 </t>
  </si>
  <si>
    <t>02.10 </t>
  </si>
  <si>
    <t>02.10.001 </t>
  </si>
  <si>
    <t>Pintura e Cal</t>
  </si>
  <si>
    <t>02.10.001.001 </t>
  </si>
  <si>
    <t>Pintura de acabamento com aplicação de 02 demãos de tinta mineral em pó (Hidracor ou similar)</t>
  </si>
  <si>
    <t>02.10.001.002 </t>
  </si>
  <si>
    <t>02.10.001.003 </t>
  </si>
  <si>
    <t>02.10.001.004 </t>
  </si>
  <si>
    <t>02.10.001.005 </t>
  </si>
  <si>
    <t>02.10.001.006 </t>
  </si>
  <si>
    <t>02.10.001.007 </t>
  </si>
  <si>
    <t>02.10.001.008 </t>
  </si>
  <si>
    <t>02.10.001.009 </t>
  </si>
  <si>
    <t>02.10.001.010 </t>
  </si>
  <si>
    <t>02.10.001.011 </t>
  </si>
  <si>
    <t>02.10.001.012 </t>
  </si>
  <si>
    <t>02.10.001.013 </t>
  </si>
  <si>
    <t>02.10.001.014 </t>
  </si>
  <si>
    <t>02.10.001.015 </t>
  </si>
  <si>
    <t>02.10.001.016 </t>
  </si>
  <si>
    <t>02.10.001.017 </t>
  </si>
  <si>
    <t>02.10.001.018 </t>
  </si>
  <si>
    <t>02.10.001.019 </t>
  </si>
  <si>
    <t>02.10.001.020 </t>
  </si>
  <si>
    <t>02.10.001.021 </t>
  </si>
  <si>
    <t>02.10.001.022 </t>
  </si>
  <si>
    <t>02.10.002 </t>
  </si>
  <si>
    <t>Pintura PVA Latex</t>
  </si>
  <si>
    <t>02.10.002.001 </t>
  </si>
  <si>
    <t>02.10.003 </t>
  </si>
  <si>
    <t>Pintura de esmalte sintético sobre madeira</t>
  </si>
  <si>
    <t>02.10.004 </t>
  </si>
  <si>
    <t>Pintura para superfícies de madeira com lixamento, aplicação de 01 demão de fundo sintético nivelador e 02 demãos de tinta esmalte ou óleo</t>
  </si>
  <si>
    <t>02.10.005 </t>
  </si>
  <si>
    <t>02.11 </t>
  </si>
  <si>
    <t>RESTAURAÇÃO DE ELEMENTOS ARTÍSTICOS</t>
  </si>
  <si>
    <t>02.11.001 </t>
  </si>
  <si>
    <t>BALCÃO CORRIDO</t>
  </si>
  <si>
    <t>02.11.001.001 </t>
  </si>
  <si>
    <t>02.11.001.002 </t>
  </si>
  <si>
    <t>Recuperação de madeira com pó de serra e cola branca</t>
  </si>
  <si>
    <t>02.11.001.003 </t>
  </si>
  <si>
    <t>Restauro - Remoção de repintura em retábulo artístico -  Rev 05_ 02/2022</t>
  </si>
  <si>
    <t>02.11.001.004 </t>
  </si>
  <si>
    <t>Encargos Complementares - Entalhador de Restauro</t>
  </si>
  <si>
    <t>02.11.001.005 </t>
  </si>
  <si>
    <t>Restauro - Fixação e tratamento de elementos decorativos</t>
  </si>
  <si>
    <t>02.11.002 </t>
  </si>
  <si>
    <t>Diversos</t>
  </si>
  <si>
    <t>02.11.002.001 </t>
  </si>
  <si>
    <t>Placa de inauguração de obra em alumínio 0,50 x 0,70 m</t>
  </si>
  <si>
    <t>02.12 </t>
  </si>
  <si>
    <t>PROJETOS COMPLEMENTARES</t>
  </si>
  <si>
    <t>02.12.001 </t>
  </si>
  <si>
    <t>INSTALAÇÕES HIDROSSANITÁRIAS</t>
  </si>
  <si>
    <t>02.12.001.001 </t>
  </si>
  <si>
    <t>Instalação de água fria</t>
  </si>
  <si>
    <t>02.12.001.001.001 </t>
  </si>
  <si>
    <t>Tubo pvc rígido soldável marrom p/ água, d = 25 mm (3/4")</t>
  </si>
  <si>
    <t>02.12.001.001.002 </t>
  </si>
  <si>
    <t>Tubo pvc rígido soldável marrom p/ água, d = 32 mm (1")</t>
  </si>
  <si>
    <t>02.12.001.001.003 </t>
  </si>
  <si>
    <t>Tubo pvc rígido soldável marrom p/ água, d = 40 mm (1 1/4")</t>
  </si>
  <si>
    <t>02.12.001.001.004 </t>
  </si>
  <si>
    <t>Joelho 45º de pvc rígido soldável, marrom  diâm = 25mm</t>
  </si>
  <si>
    <t>02.12.001.001.005 </t>
  </si>
  <si>
    <t>Joelho 90° pvc rígido soldável e c/rosca, diam = 20mm x 1/2"</t>
  </si>
  <si>
    <t>02.12.001.001.006 </t>
  </si>
  <si>
    <t>Joelho 90º de pvc rígido soldável, marrom  diâm = 20mm</t>
  </si>
  <si>
    <t>02.12.001.001.007 </t>
  </si>
  <si>
    <t>Joelho 90º de pvc rígido soldável, marrom  diâm = 25mm</t>
  </si>
  <si>
    <t>02.12.001.001.008 </t>
  </si>
  <si>
    <t>Joelho 90º de pvc rígido soldável, marrom  diâm = 32mm</t>
  </si>
  <si>
    <t>02.12.001.001.009 </t>
  </si>
  <si>
    <t>Joelho 90º de pvc rígido soldável, marrom  diâm = 40mm</t>
  </si>
  <si>
    <t>02.12.001.001.010 </t>
  </si>
  <si>
    <t>Tê 90º de pvc rígido soldável, marrom  diâm = 20mm</t>
  </si>
  <si>
    <t>02.12.001.001.011 </t>
  </si>
  <si>
    <t>Tê 90º de pvc rígido soldável, marrom  diâm = 25mm</t>
  </si>
  <si>
    <t>02.12.001.001.012 </t>
  </si>
  <si>
    <t>Tê 90º de pvc rígido soldável, marrom  diâm = 32mm</t>
  </si>
  <si>
    <t>02.12.001.001.013 </t>
  </si>
  <si>
    <t>Tê 90º de pvc rígido soldável, marrom  diâm = 40mm</t>
  </si>
  <si>
    <t>02.12.001.001.014 </t>
  </si>
  <si>
    <t>Luva de redução de pvc rígido soldável, marrom, diâm = 25 x 20mm</t>
  </si>
  <si>
    <t>02.12.001.001.015 </t>
  </si>
  <si>
    <t>Bucha de redução curta de pvc rígido soldável, marrom, diâm = 32 x 25mm</t>
  </si>
  <si>
    <t>02.12.001.001.016 </t>
  </si>
  <si>
    <t>Bucha de redução curta de pvc rígido soldável, marrom, diâm = 40 x 32mm</t>
  </si>
  <si>
    <t>02.12.001.001.017 </t>
  </si>
  <si>
    <t>Adaptador de pvc rígido soldável longo c/ flanges livres p/ caixa de água diâm = 25mm x 3/4" Rev.01 10/2022</t>
  </si>
  <si>
    <t>02.12.001.001.018 </t>
  </si>
  <si>
    <t>Adaptador de pvc rígido soldável longo c/ flanges livres p/ caixa de água diâm = 32mm x 1"</t>
  </si>
  <si>
    <t>02.12.001.001.019 </t>
  </si>
  <si>
    <t>Adaptador de pvc rígido soldável longo c/ flanges livres p/ caixa de água diâm = 40mm x 1 1/4" - Rev_01_10/2022</t>
  </si>
  <si>
    <t>02.12.001.001.020 </t>
  </si>
  <si>
    <t>Conjunto moto-bomba com motor de 1/3 cv, monofásico, bomba centrífuga, sucção=3/4", recalque=3/4", pr. máx. 18 mca, alt. sucção 8 mca. faixas hm (m) - q (m3/h) : (17-1,5)(14-2,6)(11-3,3)(8-3,9)(5-4,3)(2-4,8), inclusive chave de partida direta</t>
  </si>
  <si>
    <t>02.12.001.001.021 </t>
  </si>
  <si>
    <t>Conjunto hidráulico para instalação de bomba em aço roscável, dn sucção 32 (1 1/4?) e dn recalque 25 (1?), para edificação até 4 pavimentos ? fornecimento e instalação. af_06/2016</t>
  </si>
  <si>
    <t>02.12.001.001.022 </t>
  </si>
  <si>
    <t>02.12.001.001.023 </t>
  </si>
  <si>
    <t>Fornecimento e assentamento de hidrômetro dn 1/2", vazão 3,0m3/h</t>
  </si>
  <si>
    <t>02.12.002 </t>
  </si>
  <si>
    <t>02.12.002.001 </t>
  </si>
  <si>
    <t>Tubo pvc rígido c/anel borracha, serie normal, p/esgoto predial, d =  40mm</t>
  </si>
  <si>
    <t>02.12.002.002 </t>
  </si>
  <si>
    <t>Tubo pvc rígido c/anel borracha, serie normal, p/esgoto predial, d =  50mm</t>
  </si>
  <si>
    <t>02.12.002.003 </t>
  </si>
  <si>
    <t>Tubo pvc rígido c/anel borracha, serie normal, p/esgoto predial, d =  75mm</t>
  </si>
  <si>
    <t>02.12.002.004 </t>
  </si>
  <si>
    <t>Tubo pvc rígido c/anel borracha, serie normal, p/esgoto predial, d = 100mm</t>
  </si>
  <si>
    <t>02.12.002.005 </t>
  </si>
  <si>
    <t>Tubo pvc rígido c/anel borracha, serie normal, p/esgoto predial, d = 150mm</t>
  </si>
  <si>
    <t>02.12.002.006 </t>
  </si>
  <si>
    <t>Joelho de 45° em pvc rígido c/ anéis, para esgoto secundário, diâm = 40mm</t>
  </si>
  <si>
    <t>02.12.002.007 </t>
  </si>
  <si>
    <t>Joelho 45° em pvc rígido c/ anéis, para esgoto predial, diâm = 50mm</t>
  </si>
  <si>
    <t>02.12.002.008 </t>
  </si>
  <si>
    <t>Joelho 45° em pvc rígido c/ anéis, para esgoto predial, diâm =100mm</t>
  </si>
  <si>
    <t>02.12.002.009 </t>
  </si>
  <si>
    <t>Joelho 90 graus, pvc, serie normal, esgoto predial, dn 40 mm, junta soldável, fornecido e instalado em ramal de descarga ou ramal de esgoto sanitário. af_08/2022</t>
  </si>
  <si>
    <t>02.12.002.010 </t>
  </si>
  <si>
    <t>Joelho 90° em pvc rígido c/ anéis, para esgoto predial, diâm = 50mm</t>
  </si>
  <si>
    <t>02.12.002.011 </t>
  </si>
  <si>
    <t>Joelho 90° em pvc rígido c/ anéis, para esgoto predial, diâm =100mm</t>
  </si>
  <si>
    <t>02.12.002.012 </t>
  </si>
  <si>
    <t>Tê 90° em pvc rígido c/ anéis, para esgoto secundário, diâm = 40mm</t>
  </si>
  <si>
    <t>02.12.002.013 </t>
  </si>
  <si>
    <t>Tê sanitário em pvc rígido c/ anéis, para esgoto primário, diâm = 50 x 50mm</t>
  </si>
  <si>
    <t>02.12.002.014 </t>
  </si>
  <si>
    <t>Tê sanitário em pvc rígido c/ anéis, para esgoto primário, diâm =100 x 100mm</t>
  </si>
  <si>
    <t>02.12.002.015 </t>
  </si>
  <si>
    <t>02.12.002.016 </t>
  </si>
  <si>
    <t>02.12.002.017 </t>
  </si>
  <si>
    <t>02.12.002.018 </t>
  </si>
  <si>
    <t>Redução excêntrica em pvc rígido c/ anéis, para esgoto primário, diâm =100 x 50mm</t>
  </si>
  <si>
    <t>02.12.002.019 </t>
  </si>
  <si>
    <t>Tubo pvc, série r, água pluvial, dn 100 mm, fornecido e instalado em condutores verticais de águas pluviais. af_06/2022</t>
  </si>
  <si>
    <t>02.12.002.020 </t>
  </si>
  <si>
    <t>Tubo pvc, série r, água pluvial, dn 75 mm, fornecido e instalado em condutores verticais de águas pluviais. af_06/2022</t>
  </si>
  <si>
    <t>02.12.002.021 </t>
  </si>
  <si>
    <t>Joelho 90 graus, pvc, serie r, água pluvial, dn 75 mm, junta elástica, fornecido e instalado em ramal de encaminhamento. af_06/2022</t>
  </si>
  <si>
    <t>02.12.002.022 </t>
  </si>
  <si>
    <t>Joelho 90 graus, pvc, serie r, água pluvial, dn 100 mm, junta elástica, fornecido e instalado em ramal de encaminhamento. af_06/2022</t>
  </si>
  <si>
    <t>02.12.002.023 </t>
  </si>
  <si>
    <t>Redução excêntrica, pvc, serie r, água pluvial, dn 100 x 75 mm, junta elástica, fornecido e instalado em condutores verticais de águas pluviais. af_06/2022</t>
  </si>
  <si>
    <t>02.12.002.024 </t>
  </si>
  <si>
    <t>02.12.003 </t>
  </si>
  <si>
    <t>CAIXAS E COMPLEMENTOS</t>
  </si>
  <si>
    <t>02.12.003.001 </t>
  </si>
  <si>
    <t>Válvula em plástico cromado tipo americana 3.1/2? x 1.1/2? sem adaptador para pia - fornecimento e instalação. af_01/2020</t>
  </si>
  <si>
    <t>02.12.003.002 </t>
  </si>
  <si>
    <t>Caixa sifonada em pvc, 150 x 150 x 50 mm, com tampa cega, acabamento branco, Akros ou similar</t>
  </si>
  <si>
    <t>02.12.003.003 </t>
  </si>
  <si>
    <t>Sifao para lavatório em PVC, ASTRA SC5, 1 1/2" x 40 mm, acabamento cromado ou similar</t>
  </si>
  <si>
    <t>02.12.003.004 </t>
  </si>
  <si>
    <t>02.12.003.005 </t>
  </si>
  <si>
    <t>Caixa de gordura  "cg"  60 x 60 x 65cm</t>
  </si>
  <si>
    <t>02.12.003.006 </t>
  </si>
  <si>
    <t>02.12.003.007 </t>
  </si>
  <si>
    <t>Kit de acessórios para banheiro em ABS/Alumínio com 5 peças (01 cabide, 01 saboneteira, 01 papeleira, 01 porta-toalha rosto e 01 porta-toalha banho)</t>
  </si>
  <si>
    <t>02.12.003.008 </t>
  </si>
  <si>
    <t>Vaso sanitario c/caixa de descarga acoplada, c/saída horizontal, linha ravena, DECA ou similar, inclusive assento ASTRA TPK ou similar, conj. de fixação DECA SP13 ou similar, anel de vedação e engate plástico</t>
  </si>
  <si>
    <t>02.12.003.009 </t>
  </si>
  <si>
    <t>Barra de apoio, para lavatório,fixa, constituida de duas barras laterais em "U", em aço inox,  d=1 1/4", Jackwal ou similar</t>
  </si>
  <si>
    <t>02.12.003.010 </t>
  </si>
  <si>
    <t>Barra de apoio, reta, fixa, em aço inox, l=90cm, d=1 1/4", Jackwal ou similar</t>
  </si>
  <si>
    <t>02.12.003.011 </t>
  </si>
  <si>
    <t>Rodopia em marmore branco</t>
  </si>
  <si>
    <t>02.12.003.012 </t>
  </si>
  <si>
    <t>Bancada de mármore branco</t>
  </si>
  <si>
    <t>02.12.003.013 </t>
  </si>
  <si>
    <t>Vaso sanitário com caixa de descarga acoplada, linha vogue plus conforto, sem abertura frontal P.515.17, DECA ou similar</t>
  </si>
  <si>
    <t>02.12.003.014 </t>
  </si>
  <si>
    <t>Cuba de aço inox 304, dimensões 34 x 56cm, para instalação em bancada, c/ válvula cromada (deca ref 1623), sifão  cromado (deca ref c1680), torneira cromada (deca linha c40 ref1159) e engate de plástico ou similares - Rev 03</t>
  </si>
  <si>
    <t>02.12.003.015 </t>
  </si>
  <si>
    <t>Cuba de semi-encaixe, dim. 49 x 40cm, INCEPA, linha ocean pacific, ref. 63027 ou siimilar, exclusive sifão, engate, válvula e torneira</t>
  </si>
  <si>
    <t>02.12.003.016 </t>
  </si>
  <si>
    <t>Cuba de embutir, oval, CELITE 10116 ou similar, inclusive sifão cromado, válvula cromada para lavatório e engate cromado e torneira</t>
  </si>
  <si>
    <t>02.12.003.017 </t>
  </si>
  <si>
    <t>Lavatório louça (deca-carrara ref l-60) com coluna (deca ref c-1c), c/ sifão plástico, engate cromado (deca), torneira de metal (deca ref1190) , válvula cromada (deca ref1600) , conj. de fixação (deca ref sp7) ou similares</t>
  </si>
  <si>
    <t>02.12.003.018 </t>
  </si>
  <si>
    <t>Tanque de louça (deca reftq 03) com coluna (deca refct 25), com torneira metálica (deca linha c23 ref 1153), c/ válvula de plástico e conjunto de fixação ou similares</t>
  </si>
  <si>
    <t>02.12.003.019 </t>
  </si>
  <si>
    <t>Engate em aço inox (ligação flexível), DECA 4607C, 30 cm ou similar</t>
  </si>
  <si>
    <t>02.12.003.020 </t>
  </si>
  <si>
    <t>Torneira de metal ø 1/2" p/ lavatório (deca ref 1190 c-40 ou similar)</t>
  </si>
  <si>
    <t>02.12.003.021 </t>
  </si>
  <si>
    <t>Torneira cromada para tanque/jardim, 1/2", ref.1153 C39, DECA ou similar</t>
  </si>
  <si>
    <t>02.12.003.022 </t>
  </si>
  <si>
    <t>Torneira de bóia p/caixa d'agua d= 3/4" (deca ou similar)</t>
  </si>
  <si>
    <t>02.12.003.023 </t>
  </si>
  <si>
    <t>Registro gaveta c/ canopla cromada, d=15mm (1/2") - ref.1509 Deca ou similar</t>
  </si>
  <si>
    <t>02.12.003.024 </t>
  </si>
  <si>
    <t>Registro gaveta c/ canopla cromada, d=20mm (3/4") - ref.1509 Deca ou similar</t>
  </si>
  <si>
    <t>02.12.003.025 </t>
  </si>
  <si>
    <t>Registro gaveta bruto, d = 25 mm (1") - ref.1502-B, Pn16, Deca ou similar</t>
  </si>
  <si>
    <t>02.12.003.026 </t>
  </si>
  <si>
    <t>Registro gaveta bruto, d = 20 mm (3/4") - ref.1502-B, Pn16, Deca ou similar</t>
  </si>
  <si>
    <t>02.12.003.027 </t>
  </si>
  <si>
    <t>Caixa d´água em fibra de vidro  - instalada, sem estrutura de suporte cap. 2.000 litros</t>
  </si>
  <si>
    <t>02.12.003.028 </t>
  </si>
  <si>
    <t>Divisória em granito cinza andorinha polido, e=2cm, inclusive montagem com ferragens - Rev 02</t>
  </si>
  <si>
    <t>02.12.003.029 </t>
  </si>
  <si>
    <t>Soleira em granito cinza andorinha, l = 22 cm, e = 2 cm</t>
  </si>
  <si>
    <t>02.12.003.030 </t>
  </si>
  <si>
    <t>Caixa d´água em polietileno - instalada, apoiada sobre madeira, cap. 750 litros</t>
  </si>
  <si>
    <t>02.12.004 </t>
  </si>
  <si>
    <t>INSTALAÇÃO DE COMBATE A INCÊNDIO</t>
  </si>
  <si>
    <t>02.12.004.001 </t>
  </si>
  <si>
    <t>Luminária de emergência, com 30 lâmpadas led de 2 w, sem reator - fornecimento e instalação. af_02/2020</t>
  </si>
  <si>
    <t>02.12.004.002 </t>
  </si>
  <si>
    <t>02.12.004.003 </t>
  </si>
  <si>
    <t>Placa de indicativa de "EXTINTOR" em pvc, dim.: 20 x 20 cm</t>
  </si>
  <si>
    <t>02.12.004.004 </t>
  </si>
  <si>
    <t>02.12.004.005 </t>
  </si>
  <si>
    <t>02.12.004.006 </t>
  </si>
  <si>
    <t>02.12.004.007 </t>
  </si>
  <si>
    <t>Placa de proibição de acesso e elevadores em acrílico</t>
  </si>
  <si>
    <t>02.12.005 </t>
  </si>
  <si>
    <t>PROJETO DE CABEAMENTO ESTRUTURADO (VOZ E DADOS)</t>
  </si>
  <si>
    <t>02.12.005.001 </t>
  </si>
  <si>
    <t>Eletroduto de pvc rígido roscável, diâm = 25mm (3/4")</t>
  </si>
  <si>
    <t>02.12.005.002 </t>
  </si>
  <si>
    <t>Curva de 90º de pvc rígido roscável, diâm = 1"</t>
  </si>
  <si>
    <t>02.12.005.003 </t>
  </si>
  <si>
    <t>Luva de pvc rígido roscável  diâm = 1"</t>
  </si>
  <si>
    <t>02.12.005.004 </t>
  </si>
  <si>
    <t>Fornecimento e instalação de eletrocalha metálica  50 x  50 x 3000 mm (ref. valemam ou similar)</t>
  </si>
  <si>
    <t>02.12.005.005 </t>
  </si>
  <si>
    <t>Canaleta metálica 120 x 4 mm, com divisória, da Valemam ou similar</t>
  </si>
  <si>
    <t>02.12.005.006 </t>
  </si>
  <si>
    <t>Anel guia 1 1/2"</t>
  </si>
  <si>
    <t>02.12.005.007 </t>
  </si>
  <si>
    <t>Fornecimento de arame de ferro galvanizado 12 bwg</t>
  </si>
  <si>
    <t>02.12.005.008 </t>
  </si>
  <si>
    <t>Cabo de cobre flexível isolado, 6 mm², anti-chama 450/750 v, para circuitos terminais - fornecimento e instalação. af_03/2023</t>
  </si>
  <si>
    <t>02.12.005.009 </t>
  </si>
  <si>
    <t>Bucha com arruela em liga especial zamak p/eletroduto 20mm, d=3/4"</t>
  </si>
  <si>
    <t>02.12.005.010 </t>
  </si>
  <si>
    <t>Eletroduto de pvc rígido roscável, diâm = 20mm (1/2")</t>
  </si>
  <si>
    <t>02.12.005.011 </t>
  </si>
  <si>
    <t>Perfilado, pré-zincado  a fogo, perfurado 38 x 38 x 6000mm</t>
  </si>
  <si>
    <t>02.12.005.012 </t>
  </si>
  <si>
    <t>Fornecimento e lançamento de cabo utp 4 pares cat 6</t>
  </si>
  <si>
    <t>02.12.005.013 </t>
  </si>
  <si>
    <t>Cabo telefônico ci-50 30 pares instalado em prumada - fornecimento e instalação. af_11/2019</t>
  </si>
  <si>
    <t>02.12.005.014 </t>
  </si>
  <si>
    <t>Fornecimento e instalação de patch cords cat.6 c/2,50m - Rev 02</t>
  </si>
  <si>
    <t>02.12.005.015 </t>
  </si>
  <si>
    <t>Fornecimento e instalação de patch cords cat.6 c/1,50m - Rev 01</t>
  </si>
  <si>
    <t>02.12.005.016 </t>
  </si>
  <si>
    <t>Fornecimento e instalação de conector rj 45 fêmea cat 6 (krone ou similar)</t>
  </si>
  <si>
    <t>02.12.005.017 </t>
  </si>
  <si>
    <t>Fornecimento e instalação de conector rj 45 macho cat 6</t>
  </si>
  <si>
    <t>02.12.005.018 </t>
  </si>
  <si>
    <t>Caixa de passagem pvc 15x15x8cm p/eletrica, tipo Aquatic ou similar</t>
  </si>
  <si>
    <t>02.12.005.019 </t>
  </si>
  <si>
    <t>Fornecimento e instalação de mão francesa simples 150 mm (ref. vl 1.35 valemam ou similar)</t>
  </si>
  <si>
    <t>02.12.005.020 </t>
  </si>
  <si>
    <t>Régua (filtro de linha) com 8 tomadas</t>
  </si>
  <si>
    <t>02.12.005.021 </t>
  </si>
  <si>
    <t>Distribuidor geral padrão telebrás dimensões 0,40 x 0,40 x 0,12m</t>
  </si>
  <si>
    <t>02.12.005.022 </t>
  </si>
  <si>
    <t>Conector modular rj-45 com caixa de sobrepor, fornecimento</t>
  </si>
  <si>
    <t>02.12.005.023 </t>
  </si>
  <si>
    <t>Fornecimento de gancho de olhal c/ furo 18 mm</t>
  </si>
  <si>
    <t>02.12.006 </t>
  </si>
  <si>
    <t>LUMINOTÉCNICO</t>
  </si>
  <si>
    <t>02.12.006.001 </t>
  </si>
  <si>
    <t>Luminária tipo balizador para ambiente aberto, corpo em alumínio pintado, difusor em vidro plano fosco, ref. F-5023/M da Projeto ou similar</t>
  </si>
  <si>
    <t>02.12.006.002 </t>
  </si>
  <si>
    <t>Luminária hermética de sobrepor, 2x32w, com corpo em chapa de aço fosfatizada e pintada eletrostacimanete, refletor facetado em alumínio anodizado, difusor em vidro temperado transparente, da Lumicenter. ref. CH02-S232 ou similar, completa</t>
  </si>
  <si>
    <t>02.12.006.003 </t>
  </si>
  <si>
    <t>Luminária de sobrepor com aletas, para lâmpada fluorescente, 2 x 32w, ref. TCS020232CIRL, da Philips, inclusive reator e lâmpada</t>
  </si>
  <si>
    <t>02.12.006.004 </t>
  </si>
  <si>
    <t>02.12.006.005 </t>
  </si>
  <si>
    <t>Luminária externa em corpo de aço c/ pintura eletrostática, refletor em alumínio martelado, difusor em vidro temperado, incluisive poste de 4m, ref. EX08-S1E40T4 da Lumicenter ou similar, inclusive lâmpada e reator</t>
  </si>
  <si>
    <t>02.12.006.006 </t>
  </si>
  <si>
    <t>Luminária de sobrepor, (tecnolux ref.FLP-6478/2x20) Tubled corpo/ refletor e aletas fabricadas em chapa de aço tratada e pintada em epoxi branco, para uso de 2 lampadas tubled de 20w</t>
  </si>
  <si>
    <t>02.12.006.007 </t>
  </si>
  <si>
    <t>Luminária de piso corpo em alumínio com lâmpada de led 1,4w, ref.: BBC200 LED-HB/WW PSU 220-240V II, da Philips ou similar</t>
  </si>
  <si>
    <t>02.12.007 </t>
  </si>
  <si>
    <t>PROJETO ELÉTRICO</t>
  </si>
  <si>
    <t>02.12.007.001 </t>
  </si>
  <si>
    <t>Interruptores e Tomadas</t>
  </si>
  <si>
    <t>02.12.007.001.001 </t>
  </si>
  <si>
    <t>Caixa de passagem pvc, 4" x 2", embutir, p/eletroduto - Rev 01</t>
  </si>
  <si>
    <t>02.12.007.001.002 </t>
  </si>
  <si>
    <t>Caixa de passagem pvc, 4" x 4" cm, embutir, p/eletroduto</t>
  </si>
  <si>
    <t>02.12.007.001.003 </t>
  </si>
  <si>
    <t>Ponto de tomada 2p+t, ABNT, de embutir, 10 A, com eletroduto de ferro galvanizado aparente Ø 3/4", fio rigido 2,5mm² (fio 12), inclusive placa em pvc e aterramento</t>
  </si>
  <si>
    <t>02.12.007.001.004 </t>
  </si>
  <si>
    <t>02.12.007.001.005 </t>
  </si>
  <si>
    <t>Interruptor simples (1 módulo), 10a/250v, incluindo suporte e placa - fornecimento e instalação. af_03/2023</t>
  </si>
  <si>
    <t>02.12.007.001.006 </t>
  </si>
  <si>
    <t>Placa 4"x2" com furo</t>
  </si>
  <si>
    <t>02.12.007.001.007 </t>
  </si>
  <si>
    <t>Interruptor simples (2 módulos) com interruptor paralelo (1 módulo), 10a/250v, incluindo suporte e placa - fornecimento e instalação. af_03/2023</t>
  </si>
  <si>
    <t>02.12.007.001.008 </t>
  </si>
  <si>
    <t>02.12.007.001.009 </t>
  </si>
  <si>
    <t>Interruptor simples (3 módulos), 10a/250v, incluindo suporte e placa - fornecimento e instalação. af_03/2023</t>
  </si>
  <si>
    <t>02.12.007.001.010 </t>
  </si>
  <si>
    <t>02.12.007.001.011 </t>
  </si>
  <si>
    <t>02.12.007.001.012 </t>
  </si>
  <si>
    <t>Caixa octogonal 4" x 4", em pvc, p/ ponto de luz embutido</t>
  </si>
  <si>
    <t>02.12.007.002 </t>
  </si>
  <si>
    <t>TUBULAÇÃO</t>
  </si>
  <si>
    <t>02.12.007.002.001 </t>
  </si>
  <si>
    <t>Eletroduto rígido roscável, pvc, dn 20 mm (1/2"), para circuitos terminais, instalado em parede - fornecimento e instalação. af_03/2023</t>
  </si>
  <si>
    <t>02.12.007.002.002 </t>
  </si>
  <si>
    <t>Eletroduto rígido roscável, pvc, dn 25 mm (3/4"), para circuitos terminais, instalado em parede - fornecimento e instalação. af_03/2023</t>
  </si>
  <si>
    <t>02.12.007.002.003 </t>
  </si>
  <si>
    <t>Eletroduto rígido roscável, pvc, dn 32 mm (1"), para circuitos terminais, instalado em parede - fornecimento e instalação. af_03/2023</t>
  </si>
  <si>
    <t>02.12.007.002.004 </t>
  </si>
  <si>
    <t>Eletroduto flexível em aço galvanizado, revestido externamente com PVC preto, diâm. externo de 50mm (1.1/2") tipo sealtubo</t>
  </si>
  <si>
    <t>02.12.007.002.005 </t>
  </si>
  <si>
    <t>02.12.007.002.006 </t>
  </si>
  <si>
    <t>02.12.007.003 </t>
  </si>
  <si>
    <t>FIAÇÃO / CABEAMENTO</t>
  </si>
  <si>
    <t>02.12.007.003.001 </t>
  </si>
  <si>
    <t>Cabo de cobre isolado EPR ou XLPE 6,0mm²,  0,6/1kv / 90º C</t>
  </si>
  <si>
    <t>M</t>
  </si>
  <si>
    <t>02.12.007.003.002 </t>
  </si>
  <si>
    <t>Cabo de cobre flexível isolado, 2,5 mm², anti-chama 450/750 v, para circuitos terminais - fornecimento e instalação. af_03/2023</t>
  </si>
  <si>
    <t>02.12.007.003.003 </t>
  </si>
  <si>
    <t>Cabo de cobre flexível isolado, 2,5 mm², anti-chama 0,6/1,0 kv, para circuitos terminais - fornecimento e instalação. af_03/2023</t>
  </si>
  <si>
    <t>02.12.007.003.004 </t>
  </si>
  <si>
    <t>Cabo de cobre flexível isolado, 4 mm², anti-chama 0,6/1,0 kv, para circuitos terminais - fornecimento e instalação. af_03/2023</t>
  </si>
  <si>
    <t>02.12.007.003.005 </t>
  </si>
  <si>
    <t>Cabo de cobre flexível isolado, 6 mm², anti-chama 0,6/1,0 kv, para circuitos terminais - fornecimento e instalação. af_03/2023</t>
  </si>
  <si>
    <t>02.12.007.004 </t>
  </si>
  <si>
    <t>QUADROS ELÉTRICOS</t>
  </si>
  <si>
    <t>02.12.007.004.001 </t>
  </si>
  <si>
    <t>QF-ELE-02 Caixa para quadro de distribuição, sobrepor,metálico,tratamento anticorrosivo,espelho interno, porta e trinco pint a pó polyester/epoxi;chapa: abrigado,aço IP-54, cor cinza, dimensões 500x400mm-completo-fornec. e mont.- obra: reforma da PGE</t>
  </si>
  <si>
    <t>02.12.007.004.002 </t>
  </si>
  <si>
    <t>Qdlt-01 caixa para quadro de distribuição, sobrepor,metálico,tratamento anticorrosivo, espelho interno, porta e trinco pint a pó polyester/epoxi;chapa: abrigado,aço ip-54, cor cinza, dimensões 800x600mm-completo-fornec. e mont.- obra: reforma da pge</t>
  </si>
  <si>
    <t>02.12.007.005 </t>
  </si>
  <si>
    <t>Entrada de Energia</t>
  </si>
  <si>
    <t>02.12.007.005.001 </t>
  </si>
  <si>
    <t>Chumbador de aço para fixação de poste de aco reto ou curvo 7 a 9m com flange - fornecimento e instalacao</t>
  </si>
  <si>
    <t>02.12.007.005.002 </t>
  </si>
  <si>
    <t>Caixa pré moldada em concreto c/tampa para aterramento (20x20x15)cm, padrão Energisa</t>
  </si>
  <si>
    <t>02.12.007.005.003 </t>
  </si>
  <si>
    <t>Conector de terra duplo - fornecimento</t>
  </si>
  <si>
    <t>02.12.007.005.004 </t>
  </si>
  <si>
    <t>Haste cobreada copperweld p/aterramento d=  5/8" x 2,40m</t>
  </si>
  <si>
    <t>02.12.007.005.005 </t>
  </si>
  <si>
    <t>Eletroduto de pvc rígido roscável, diâm = 60mm (2")</t>
  </si>
  <si>
    <t>02.12.007.005.006 </t>
  </si>
  <si>
    <t>Curva para eletroduto de pvc rígido roscável, diâm = 60mm (2")</t>
  </si>
  <si>
    <t>02.12.007.005.007 </t>
  </si>
  <si>
    <t>Luva para eletroduto de pvc rígido roscável, diâm = 60mm (2")</t>
  </si>
  <si>
    <t>02.12.007.005.008 </t>
  </si>
  <si>
    <t>Poste de concreto duplo T (DT)  7/600 - fornecimento e assentamento</t>
  </si>
  <si>
    <t>02.12.007.005.009 </t>
  </si>
  <si>
    <t>Fornecimento e instalação de caixa para medição indireta padrão energisa (1.50 x 0.60 x 0.30 m)</t>
  </si>
  <si>
    <t>02.12.007.005.010 </t>
  </si>
  <si>
    <t>Fornecimento de porca olhal</t>
  </si>
  <si>
    <t>02.12.008 </t>
  </si>
  <si>
    <t>INSTALAÇÃO GÁS</t>
  </si>
  <si>
    <t>02.12.008.001 </t>
  </si>
  <si>
    <t>Tubo cobre aparente, classe a, junta soldadas, d = 15 mm (1/2")</t>
  </si>
  <si>
    <t>02.12.008.002 </t>
  </si>
  <si>
    <t>02.12.008.003 </t>
  </si>
  <si>
    <t>Caixa com regulador 2º estágio (instalação gás)</t>
  </si>
  <si>
    <t>02.12.008.004 </t>
  </si>
  <si>
    <t>Conector femea de cobre, solda e rosca, 15mm x 1/2" (instal.gás)</t>
  </si>
  <si>
    <t>02.12.008.005 </t>
  </si>
  <si>
    <t>Conector femea de cobre, solda e rosca, 22mm x 3/4" (instal.gás)</t>
  </si>
  <si>
    <t>02.12.008.006 </t>
  </si>
  <si>
    <t>Laudo de Vistoria e ART com execução de teste de estanqueidade de gás com emissão de laudo técnico, exclusive deslocamento de equipe técnica - Rev 01</t>
  </si>
  <si>
    <t>02.12.008.007 </t>
  </si>
  <si>
    <t>Mangueira metálica para gás d=1/2" x 120cm</t>
  </si>
  <si>
    <t>02.12.008.008 </t>
  </si>
  <si>
    <t>Mangueira para gás GLP d=3/8" x 120cm, em PVC transparente c/tarja amarela, uso domestico</t>
  </si>
  <si>
    <t>02.12.008.009 </t>
  </si>
  <si>
    <t>Medidor de gás GLP, classe 300, d=28mm</t>
  </si>
  <si>
    <t>02.12.008.010 </t>
  </si>
  <si>
    <t>Pig Tail ou chicote flexível  de cobre, B-190,  para condução de gás</t>
  </si>
  <si>
    <t>02.12.008.011 </t>
  </si>
  <si>
    <t>Ponto de gás de cozinha com tubo cobre flexível 1/4", exclusive botijão, válvula e mangueira</t>
  </si>
  <si>
    <t>02.12.008.012 </t>
  </si>
  <si>
    <t>Regulador de gás 2º estágio de 2 kg/h (instalação gás)</t>
  </si>
  <si>
    <t>02.12.008.013 </t>
  </si>
  <si>
    <t>Suporte de parede para coletor de gás</t>
  </si>
  <si>
    <t>02.12.008.014 </t>
  </si>
  <si>
    <t>União 1/2" x 1/8" NPT para instalação de gás</t>
  </si>
  <si>
    <t>02.12.009 </t>
  </si>
  <si>
    <t>RAMPA METÁLICA</t>
  </si>
  <si>
    <t>02.12.009.001 </t>
  </si>
  <si>
    <t>Estrutura metálica em aço p/ Mezaninos e Plataformas, vão livre até 6,00m, Chapa Xadrez 3/16",  área superior a 50 m2, sobrecarga 500 kg/m2, pintura 01 demão de epoxi fundo óxido de ferro + 02 demãos de esmalte epoxi branco. Rev 03_03/2022</t>
  </si>
  <si>
    <t>02.12.010 </t>
  </si>
  <si>
    <t>02.12.010.001 </t>
  </si>
  <si>
    <t>02.12.010.002 </t>
  </si>
  <si>
    <t>02.12.010.003 </t>
  </si>
  <si>
    <t>Placa de indicativa em alumínio e ferro fundido com texto em braile em alto relevo, dim.: 15 x 23 cm</t>
  </si>
  <si>
    <t>02.12.010.004 </t>
  </si>
  <si>
    <t>02.12.010.005 </t>
  </si>
  <si>
    <t>02.12.010.006 </t>
  </si>
  <si>
    <t>02.12.010.007 </t>
  </si>
  <si>
    <t>Saboneteira plastica tipo dispenser para sabonete liquido com reservatorio 800 a 1500 ml, incluso fixação. af_01/2020</t>
  </si>
  <si>
    <t>02.12.010.008 </t>
  </si>
  <si>
    <t>Cabide em aço inox, DECA 2060 C40, acabamento cromado ou similar</t>
  </si>
  <si>
    <t>02.12.010.009 </t>
  </si>
  <si>
    <t>02.13 </t>
  </si>
  <si>
    <t>TRATAMENTO EFLUENTES</t>
  </si>
  <si>
    <t>02.13.001 </t>
  </si>
  <si>
    <t>Fossa Séptica em alvenaria bloco de cimento e concreto armado, dimensões internas 2,20 x 1,10 x 1,20m</t>
  </si>
  <si>
    <t>02.13.001.001 </t>
  </si>
  <si>
    <t>02.13.001.002 </t>
  </si>
  <si>
    <t>Reaterro manual de valas, com compactação utilizando sêpo, sem controle do grau de compactação</t>
  </si>
  <si>
    <t>02.13.001.003 </t>
  </si>
  <si>
    <t>Concreto simples fabricado na obra, fck=13,5 mpa, lançado e adensado</t>
  </si>
  <si>
    <t>02.13.001.004 </t>
  </si>
  <si>
    <t>Forma plana para estruturas, em compensado resinado de 12mm, 01 uso, inclusive escoramento - Revisada 07.2015</t>
  </si>
  <si>
    <t>02.13.001.005 </t>
  </si>
  <si>
    <t>02.13.001.006 </t>
  </si>
  <si>
    <t>Tubo pvc rígido soldável ponta e bolsa p/ esgoto predial, d = 150 mm</t>
  </si>
  <si>
    <t>02.13.001.007 </t>
  </si>
  <si>
    <t>02.13.001.008 </t>
  </si>
  <si>
    <t>Apiloamento manual de fundo de vala</t>
  </si>
  <si>
    <t>02.13.001.009 </t>
  </si>
  <si>
    <t>02.13.001.010 </t>
  </si>
  <si>
    <t>02.13.001.011 </t>
  </si>
  <si>
    <t>Concreto simples usinado fck=30mpa, bombeado, lançado e adensado em superestrutura</t>
  </si>
  <si>
    <t>02.13.001.012 </t>
  </si>
  <si>
    <t>Abraçadeira em ferro Galvanizado DN 150mm</t>
  </si>
  <si>
    <t>02.13.001.013 </t>
  </si>
  <si>
    <t>Alvenaria bloco concreto vedação 14x19x39cm, e=0,14m, com argamassa traço T5 1:2:8 (cimento / cal / areia), junta 1 cm - Rev. 01</t>
  </si>
  <si>
    <t>02.13.002 </t>
  </si>
  <si>
    <t>Sumidouro paredes com blocos cerâmicos 6 furos e dimensões internas de 5,00 x 1,50 x 1,20m</t>
  </si>
  <si>
    <t>02.13.002.001 </t>
  </si>
  <si>
    <t>02.13.002.002 </t>
  </si>
  <si>
    <t>Concreto simples usinado fck=15mpa, bombeado, lançado e adensado em superestrura</t>
  </si>
  <si>
    <t>02.13.002.003 </t>
  </si>
  <si>
    <t>Laje pré-fabricada comum para piso ou cobertura, inclusive escoramento em madeira e capeamento 4cm</t>
  </si>
  <si>
    <t>02.13.002.004 </t>
  </si>
  <si>
    <t>Alvenaria bloco cerâmico vedação, 9x19x24cm, e=24cm, com argamassa t5 - 1:2:8 (cimento/cal/areia), junta=2cm</t>
  </si>
  <si>
    <t>02.13.002.005 </t>
  </si>
  <si>
    <t>02.13.002.006 </t>
  </si>
  <si>
    <t>Lastro de brita 3</t>
  </si>
  <si>
    <t>02.14 </t>
  </si>
  <si>
    <t>DESMOBILIZAÇÃO</t>
  </si>
  <si>
    <t>02.14.001 </t>
  </si>
  <si>
    <t>02.14.002 </t>
  </si>
  <si>
    <t>02.14.003 </t>
  </si>
  <si>
    <t>02.14.004 </t>
  </si>
  <si>
    <t>02.15 </t>
  </si>
  <si>
    <t>ANEXO A SER CONSTRUÍDO</t>
  </si>
  <si>
    <t>02.15.001 </t>
  </si>
  <si>
    <t>SERVIÇOS INICIAIS</t>
  </si>
  <si>
    <t>02.15.001.001 </t>
  </si>
  <si>
    <t>Sondagem à pá e picareta</t>
  </si>
  <si>
    <t>02.15.001.002 </t>
  </si>
  <si>
    <t>Locação de construção de edificação até 200m2,  inclusive execução de gabarito de madeira</t>
  </si>
  <si>
    <t>02.15.001.003 </t>
  </si>
  <si>
    <t>Regularização manual e compactão com placa vibratótia</t>
  </si>
  <si>
    <t>02.15.002 </t>
  </si>
  <si>
    <t>MOVIMENTAÇÃO DE TERRA</t>
  </si>
  <si>
    <t>02.15.002.001 </t>
  </si>
  <si>
    <t>02.15.002.002 </t>
  </si>
  <si>
    <t>02.15.002.003 </t>
  </si>
  <si>
    <t>02.15.002.004 </t>
  </si>
  <si>
    <t>02.15.002.005 </t>
  </si>
  <si>
    <t>Reaterro manual apiloado com soquete. af_10/2017</t>
  </si>
  <si>
    <t>02.15.003 </t>
  </si>
  <si>
    <t>FUNDAÇÃO E ESTRUTURA</t>
  </si>
  <si>
    <t>02.15.003.001 </t>
  </si>
  <si>
    <t>02.15.003.002 </t>
  </si>
  <si>
    <t>FUNDAÇÃO BLOCOS</t>
  </si>
  <si>
    <t>02.15.003.002.001 </t>
  </si>
  <si>
    <t>Concretagem de edificações (paredes e lajes) feitas com sistema de fôrmas manuseáveis, com concreto usinado autoadensável fck 25 mpa - lançamento e acabamento. af_10/2021</t>
  </si>
  <si>
    <t>02.15.003.002.002 </t>
  </si>
  <si>
    <t>02.15.003.002.003 </t>
  </si>
  <si>
    <t>Forma plana para fundações, em compensado resinado 12mm, 03 usos</t>
  </si>
  <si>
    <t>02.15.003.003 </t>
  </si>
  <si>
    <t>VIGAS</t>
  </si>
  <si>
    <t>02.15.003.003.001 </t>
  </si>
  <si>
    <t>02.15.003.003.002 </t>
  </si>
  <si>
    <t>02.15.003.003.003 </t>
  </si>
  <si>
    <t>02.15.003.003.004 </t>
  </si>
  <si>
    <t>02.15.003.003.005 </t>
  </si>
  <si>
    <t>Impermeabilização de alicerce e viga baldrame com 1 demão tinta asfáltica tipo Neutrol da Vedacit ou similar, inclusive argamassa impermeabilização esp=2cm</t>
  </si>
  <si>
    <t>02.15.003.004 </t>
  </si>
  <si>
    <t>PILARES</t>
  </si>
  <si>
    <t>02.15.003.004.001 </t>
  </si>
  <si>
    <t>02.15.003.004.002 </t>
  </si>
  <si>
    <t>02.15.003.004.003 </t>
  </si>
  <si>
    <t>02.15.003.004.004 </t>
  </si>
  <si>
    <t>Forma plana para estruturas, em compensado resinado de 12mm, 03 usos, inclusive escoramento - Revisada 07.2015</t>
  </si>
  <si>
    <t>02.15.003.004.005 </t>
  </si>
  <si>
    <t>Impermeabilização c/manta asfáltica 3mm, estruturada com não-tecido de poliéster, inclusive aplicação de 1 demão de primer, exceto proteção mecânica</t>
  </si>
  <si>
    <t>02.15.003.005 </t>
  </si>
  <si>
    <t>LAJE</t>
  </si>
  <si>
    <t>02.15.003.005.001 </t>
  </si>
  <si>
    <t>02.15.003.005.002 </t>
  </si>
  <si>
    <t>02.15.003.005.003 </t>
  </si>
  <si>
    <t>02.15.003.005.004 </t>
  </si>
  <si>
    <t>02.15.003.005.005 </t>
  </si>
  <si>
    <t>02.15.003.006 </t>
  </si>
  <si>
    <t>02.15.003.006.001 </t>
  </si>
  <si>
    <t>02.15.003.006.002 </t>
  </si>
  <si>
    <t>02.15.003.006.003 </t>
  </si>
  <si>
    <t>02.15.003.006.004 </t>
  </si>
  <si>
    <t>02.15.004 </t>
  </si>
  <si>
    <t>ELEVAÇÕES DE ALVENARIA</t>
  </si>
  <si>
    <t>02.15.004.001 </t>
  </si>
  <si>
    <t>Alvenaria bloco cerâmico vedação, 9x19x24cm, e=19cm, com argamassa t5 - 1:2:8 (cimento/cal/areia), junta=1cm - Rev.08</t>
  </si>
  <si>
    <t>02.15.005 </t>
  </si>
  <si>
    <t>CHAPISCO E REBOCO</t>
  </si>
  <si>
    <t>02.15.005.001 </t>
  </si>
  <si>
    <t>02.15.005.002 </t>
  </si>
  <si>
    <t>Reboco ou emboço externo, de parede, com argamassa traço t5 - 1:2:8 (cimento / cal / areia), espessura 2,0 cm</t>
  </si>
  <si>
    <t>02.15.006 </t>
  </si>
  <si>
    <t>GUARDA CORPO E FACHADA DO ELEVADOR</t>
  </si>
  <si>
    <t>02.15.006.001 </t>
  </si>
  <si>
    <t>Fachada Elevador</t>
  </si>
  <si>
    <t>02.15.006.001.001 </t>
  </si>
  <si>
    <t>Chumbador Walsyma cb 314200 d=1/4"x2"</t>
  </si>
  <si>
    <t>02.15.006.001.002 </t>
  </si>
  <si>
    <t>Vidro laminado 8mm (4+4 mm), incolor</t>
  </si>
  <si>
    <t>02.15.006.002 </t>
  </si>
  <si>
    <t>Guarda corpo</t>
  </si>
  <si>
    <t>02.15.006.002.001 </t>
  </si>
  <si>
    <t>02.15.006.002.002 </t>
  </si>
  <si>
    <t>Pontaletes para guarda corpo, acabamento polido brilhante ou escovado aço inox AISI 304. Fabricado como 2 barras paralelas de 40mm x 15mm cada, com 40cm de altura</t>
  </si>
  <si>
    <t>02.15.007 </t>
  </si>
  <si>
    <t>PAVIMENTAÇÃO</t>
  </si>
  <si>
    <t>02.15.007.001 </t>
  </si>
  <si>
    <t>Camada impermeabilizadora, espessura = 8,0cm, c/ concreto fck = 15mpa</t>
  </si>
  <si>
    <t>02.15.008 </t>
  </si>
  <si>
    <t>RESERVATÓRIO ENTERRADO</t>
  </si>
  <si>
    <t>02.15.008.001 </t>
  </si>
  <si>
    <t>02.15.008.002 </t>
  </si>
  <si>
    <t>02.15.008.003 </t>
  </si>
  <si>
    <t>02.15.008.004 </t>
  </si>
  <si>
    <t>02.15.008.005 </t>
  </si>
  <si>
    <t>RESTAURAÇÃO DO SOBRADO DO BALCÃO CORRIDO - SERVIÇOS</t>
  </si>
  <si>
    <t>31-2024</t>
  </si>
  <si>
    <t>ÍTEM:</t>
  </si>
  <si>
    <t>SERVIÇO:</t>
  </si>
  <si>
    <t>LOCAL</t>
  </si>
  <si>
    <t>UNID</t>
  </si>
  <si>
    <t>QUANT</t>
  </si>
  <si>
    <t>OBSERVAÇÃO</t>
  </si>
  <si>
    <t>un.</t>
  </si>
  <si>
    <t>TOTAL</t>
  </si>
  <si>
    <t>m.</t>
  </si>
  <si>
    <t xml:space="preserve">SALDO </t>
  </si>
  <si>
    <t xml:space="preserve">61.039,69/ (1.317974,97 - (120.248,71)) = </t>
  </si>
  <si>
    <t>contrato</t>
  </si>
  <si>
    <t>medição</t>
  </si>
  <si>
    <t xml:space="preserve">adm </t>
  </si>
  <si>
    <t>indice</t>
  </si>
  <si>
    <t>duas caixas coletoras de 5m3</t>
  </si>
  <si>
    <t>24,4 km x 1,5 x 10 m3 = 366</t>
  </si>
  <si>
    <t>inspeção de leo nas peças de madeira , forro ver fotos enviadas por agnaldo</t>
  </si>
  <si>
    <t>inpeção do madeiramento danificado das salas - pav térreo 12,9, 13,14,15, forro e madeiramento do pavimento superior salas  - 1,2, 3,4, wc 1, wc 2, cozinha , salas 6,5,7</t>
  </si>
  <si>
    <t>1 h x8h x 21 dias = 168h  - novembro</t>
  </si>
  <si>
    <t>2x6h x 21 h = 252h</t>
  </si>
  <si>
    <t xml:space="preserve">1 mês  -equipe de arquiologia </t>
  </si>
  <si>
    <t>projeto aprovado no Iphan e escavação das sapatas do telhado provisório.</t>
  </si>
  <si>
    <t>BM 03</t>
  </si>
  <si>
    <t xml:space="preserve">demolição das areas revestidas </t>
  </si>
  <si>
    <t>com revest, ceramico , cozinha,</t>
  </si>
  <si>
    <t>escavação de 9 blocos 0,60 x0,60 x 0,90</t>
  </si>
  <si>
    <t>und</t>
  </si>
  <si>
    <t>a(m)</t>
  </si>
  <si>
    <t>b(m)</t>
  </si>
  <si>
    <t xml:space="preserve">chapas para emenda das peças </t>
  </si>
  <si>
    <t>de madeira</t>
  </si>
  <si>
    <t xml:space="preserve">remoção do piso para acesso e </t>
  </si>
  <si>
    <t>inspeção das peças</t>
  </si>
  <si>
    <t>item</t>
  </si>
  <si>
    <t>pavimento</t>
  </si>
  <si>
    <t>ambiente</t>
  </si>
  <si>
    <t>area m2</t>
  </si>
  <si>
    <t>perimetro m</t>
  </si>
  <si>
    <t>superior</t>
  </si>
  <si>
    <t>sala1</t>
  </si>
  <si>
    <t>52,16m2, p28,97m</t>
  </si>
  <si>
    <t xml:space="preserve">hall1 </t>
  </si>
  <si>
    <t>2,71m2, p7,49m</t>
  </si>
  <si>
    <t>escada</t>
  </si>
  <si>
    <t>7,59m2/ p12,94m</t>
  </si>
  <si>
    <t>sala2</t>
  </si>
  <si>
    <t>28,58m2, p22,05m</t>
  </si>
  <si>
    <t>sanit wc1</t>
  </si>
  <si>
    <t>6,82m2, 12,05m</t>
  </si>
  <si>
    <t>wc1</t>
  </si>
  <si>
    <t>1,77m2/ p 5,34m</t>
  </si>
  <si>
    <t xml:space="preserve">sant 2 </t>
  </si>
  <si>
    <t>7,86m2/p 15,64m</t>
  </si>
  <si>
    <t>sanit2 wc2</t>
  </si>
  <si>
    <t>1,37m2/ p4,35m</t>
  </si>
  <si>
    <t>hall ext</t>
  </si>
  <si>
    <t>2,97m2 - p 7,46m</t>
  </si>
  <si>
    <t>sala3</t>
  </si>
  <si>
    <t>14,83m2, p15,73m</t>
  </si>
  <si>
    <t>circ 1</t>
  </si>
  <si>
    <t>5,64m2, p12,54m</t>
  </si>
  <si>
    <t>sala 4</t>
  </si>
  <si>
    <t>14,75m2, p15,63m</t>
  </si>
  <si>
    <t>sala5</t>
  </si>
  <si>
    <t>11,13m2, 15,67m</t>
  </si>
  <si>
    <t>sala6</t>
  </si>
  <si>
    <t>2,60m2, 7,15m</t>
  </si>
  <si>
    <t>sala7</t>
  </si>
  <si>
    <t>5,31m2, p9,49m</t>
  </si>
  <si>
    <t>sala8</t>
  </si>
  <si>
    <t>14,02m2, p15,200m</t>
  </si>
  <si>
    <t>térreo</t>
  </si>
  <si>
    <t>sala9</t>
  </si>
  <si>
    <t>Área = 23.55, Comprimento = 19.59</t>
  </si>
  <si>
    <t>sala10</t>
  </si>
  <si>
    <t xml:space="preserve">Área = 3.04, Comprimento = 8.90 </t>
  </si>
  <si>
    <t>hall3</t>
  </si>
  <si>
    <t xml:space="preserve">Área = 1.38, Comprimento = 5.52 </t>
  </si>
  <si>
    <t>sala11</t>
  </si>
  <si>
    <t>Área = 12.55, Comprimento = 15.00</t>
  </si>
  <si>
    <t>hallext2</t>
  </si>
  <si>
    <t xml:space="preserve">Área = 1.60, Perímetro = 5.08 </t>
  </si>
  <si>
    <t>wc3</t>
  </si>
  <si>
    <t>Área = 2.03, Comprimento = 5.78</t>
  </si>
  <si>
    <t>wc4</t>
  </si>
  <si>
    <t>Área = 2.14, Perímetro = 5.86</t>
  </si>
  <si>
    <t>hall5</t>
  </si>
  <si>
    <t>Área = 2.07, Comprimento = 5.87</t>
  </si>
  <si>
    <t>6,22m2/p 11,15m</t>
  </si>
  <si>
    <t>hall4</t>
  </si>
  <si>
    <t>2,46m2 p 6,67m</t>
  </si>
  <si>
    <t>circ2</t>
  </si>
  <si>
    <t>Área = 1.60, Comprimento = 5.08</t>
  </si>
  <si>
    <t>circ3</t>
  </si>
  <si>
    <t>Área = 2.17, Comprimento = 6.02</t>
  </si>
  <si>
    <t>circ4</t>
  </si>
  <si>
    <t>Área = 1.21, Comprimento = 4.41</t>
  </si>
  <si>
    <t>sala12</t>
  </si>
  <si>
    <t>50,23m2 p 30,09m</t>
  </si>
  <si>
    <t>sala13</t>
  </si>
  <si>
    <t>Área = 7.20, Comprimento = 12.79</t>
  </si>
  <si>
    <t>sala14</t>
  </si>
  <si>
    <t>Área = 11.02, Comprimento = 14.43</t>
  </si>
  <si>
    <t>sala15</t>
  </si>
  <si>
    <t>Área = 6.73, Comprimento = 12.50</t>
  </si>
  <si>
    <t>sala16</t>
  </si>
  <si>
    <t>Área = 12.76, Comprimento = 15.98</t>
  </si>
  <si>
    <t>sala 17</t>
  </si>
  <si>
    <t>Área = 16.75, Comprimento = 18,83</t>
  </si>
  <si>
    <t>wc5</t>
  </si>
  <si>
    <t>Área = 2.03, Perímetro = 5.70</t>
  </si>
  <si>
    <t>area desc.</t>
  </si>
  <si>
    <t>Área = 124.64, Comprimento = 67.70</t>
  </si>
  <si>
    <t>altura</t>
  </si>
  <si>
    <t>total m2</t>
  </si>
  <si>
    <t>12und x 0,40m x 0,2m x 49,9kg = 47,904</t>
  </si>
  <si>
    <t>x 10und = 3,24m3</t>
  </si>
  <si>
    <t xml:space="preserve">escoramentos das salas e andimes das salas 12 e 16 dos serviços preliminares e expeção da edificação </t>
  </si>
  <si>
    <t>cento e oitenta e oito mil oitocentos e noventa e nove reais e quarenta centavos</t>
  </si>
  <si>
    <t>01 </t>
  </si>
  <si>
    <t>ADMINISTRAÇÃO DA OBRA</t>
  </si>
  <si>
    <t>01.001 </t>
  </si>
  <si>
    <t>Manutenção do Canteiro</t>
  </si>
  <si>
    <t>01.001.001 </t>
  </si>
  <si>
    <t>ART CREA (valor CREA/SE)</t>
  </si>
  <si>
    <t>01.002 </t>
  </si>
  <si>
    <t>Equipamento de Apoio a Produção</t>
  </si>
  <si>
    <t>01.002.001 </t>
  </si>
  <si>
    <t>Locacao de andaime metalico tipo fachadeiro, largura de 1,20 m x altura de 2,0 m por painel, incluindo diagonais em x, barras de ligacao, sapatas e demais itens necessarios a montagem (nao inclui instalacao)</t>
  </si>
  <si>
    <t>m2xmes</t>
  </si>
  <si>
    <t>02 </t>
  </si>
  <si>
    <t>02.001 </t>
  </si>
  <si>
    <t>Saco de rafia para entulho, novo, liso (sem cliche), *60 x 90* cm</t>
  </si>
  <si>
    <t>03 </t>
  </si>
  <si>
    <t>PREDIO ANTIGO</t>
  </si>
  <si>
    <t>03.001 </t>
  </si>
  <si>
    <t>03.001.001 </t>
  </si>
  <si>
    <t>03.001.001.001 </t>
  </si>
  <si>
    <t>Chapa de aço galvanizado nº 28</t>
  </si>
  <si>
    <t>03.001.001.002 </t>
  </si>
  <si>
    <t>Madeira massaranduba serrada</t>
  </si>
  <si>
    <t>03.002 </t>
  </si>
  <si>
    <t>03.002.001 </t>
  </si>
  <si>
    <t>Travamento dos pilares para concretagem dos blocos de fundação</t>
  </si>
  <si>
    <t>03.002.001.001 </t>
  </si>
  <si>
    <t>Madeira mista serrada (barrote) 6 x 6cm - 0,0036 m3/m (angelim, louro)</t>
  </si>
  <si>
    <t>03.002.001.002 </t>
  </si>
  <si>
    <t>Prego de aco polido com cabeca 18 x 27 (2 1/2 x 10)</t>
  </si>
  <si>
    <t>03.002.001.003 </t>
  </si>
  <si>
    <t>Madeira mista serrada - pinho 3ª (tábua) 2,2 x 30cm - 0,0066 m3/m</t>
  </si>
  <si>
    <t>03.002.002 </t>
  </si>
  <si>
    <t>03.002.002.001 </t>
  </si>
  <si>
    <t>Pilares de Madeira ( 10 unidades)</t>
  </si>
  <si>
    <t>03.002.002.002 </t>
  </si>
  <si>
    <t>03.002.002.003 </t>
  </si>
  <si>
    <t>Prego de aco polido com cabeca 19  x 36 (3 1/4  x  9)</t>
  </si>
  <si>
    <t>03.002.003 </t>
  </si>
  <si>
    <t>Vigas de Travamento (04 unidades)</t>
  </si>
  <si>
    <t>03.002.003.001 </t>
  </si>
  <si>
    <t>03.002.003.002 </t>
  </si>
  <si>
    <t>03.002.004 </t>
  </si>
  <si>
    <t>03.002.004.001 </t>
  </si>
  <si>
    <t>03.002.004.002 </t>
  </si>
  <si>
    <t>Barra chata de ferro 2" x 1/4" (2,53 kg/m)</t>
  </si>
  <si>
    <t>03.002.004.003 </t>
  </si>
  <si>
    <t>Parafuso c/ porca e arruela 3/8"</t>
  </si>
  <si>
    <t>03.002.005 </t>
  </si>
  <si>
    <t>03.002.005.001 </t>
  </si>
  <si>
    <t>03.002.005.002 </t>
  </si>
  <si>
    <t>03.003 </t>
  </si>
  <si>
    <t>RESTAURAÇÃO DE ELEMENTOS ARTISTICOS</t>
  </si>
  <si>
    <t>03.003.001 </t>
  </si>
  <si>
    <t>03.003.001.001 </t>
  </si>
  <si>
    <t>Plataforma elevatória Vertical Modelo Sofity, port. neces. especiais, 02 paradas, dim. cabina 900x1400x1300mm, p/ 01 cadeirante e 01 acompanhante em chapa de ferro pintado, c/ 01 entrada, vel. 06m/min, percurso 3,0m, da RD Mont Elevadores ou similar</t>
  </si>
  <si>
    <t>03.004 </t>
  </si>
  <si>
    <t>03.004.001 </t>
  </si>
  <si>
    <t>Bloco terminal de engate rápido com 10 pares</t>
  </si>
  <si>
    <t>03.004.002 </t>
  </si>
  <si>
    <t>Bastidor para 05 blocos M10</t>
  </si>
  <si>
    <t>03.004.003 </t>
  </si>
  <si>
    <t>Fornecimento e instalação de rack  de piso 19" x 16u x 570mm (gabinete) inclusive acessórios</t>
  </si>
  <si>
    <t>03.004.004 </t>
  </si>
  <si>
    <t>Fornecimento e instalação de Switch 24 portas 10/100 mpbs + 2P10-100-1000 BT</t>
  </si>
  <si>
    <t>03.004.005 </t>
  </si>
  <si>
    <t>Fornecimento e montagem de rack fechado tipo armário 19" x 36u x 670mm</t>
  </si>
  <si>
    <t>03.004.006 </t>
  </si>
  <si>
    <t>Bandeja para rack 19", deslizante, perfurada, 400mm de profundidade</t>
  </si>
  <si>
    <t>03.004.007 </t>
  </si>
  <si>
    <t>Central PABX híbrida, capacidade 16 linhas e 64 ramais, mod.Impacta 94, Intelbrás ou similar</t>
  </si>
  <si>
    <t>03.004.008 </t>
  </si>
  <si>
    <t>Fornecimento e instalação de rack de piso 19" x 24u x 700mm</t>
  </si>
  <si>
    <t>03.005 </t>
  </si>
  <si>
    <t>LUMINOTECNICO</t>
  </si>
  <si>
    <t>03.005.001 </t>
  </si>
  <si>
    <t>Lâmpada vapor metálico de 70 w</t>
  </si>
  <si>
    <t>03.005.002 </t>
  </si>
  <si>
    <t>Reator para lâmpada vapor metálico de 75 w</t>
  </si>
  <si>
    <t>03.006 </t>
  </si>
  <si>
    <t>PROJETO ELETRICO</t>
  </si>
  <si>
    <t>03.006.001 </t>
  </si>
  <si>
    <t>QUADROS ELETRICOS</t>
  </si>
  <si>
    <t>03.006.002 </t>
  </si>
  <si>
    <t>Disjuntor tripolar 80 A, padrão DIN (  linha branca ), curva de disparo C, corrente de interrupção 5KA, ref.: Siemens 5SX1 ou similar.</t>
  </si>
  <si>
    <t>03.006.003 </t>
  </si>
  <si>
    <t>Disjuntor tripolar 40 A, padrão DIN (  linha branca ), curva de disparo C, corrente de interrupção 5KA, ref.: Siemens 5SX1 ou similar.</t>
  </si>
  <si>
    <t>03.006.004 </t>
  </si>
  <si>
    <t>Disjuntor bipolar 40 A, padrão DIN (linha branca), curva de disparo C, corrente de interrupção 5KA, ref.: Siemens 5SX1 ou similar.</t>
  </si>
  <si>
    <t>03.006.005 </t>
  </si>
  <si>
    <t>Disjuntor bipolar 32 A, padrão DIN (linha branca), curva de disparo C, corrente de interrupção 10KA, ref.: Siemens 5SX1 ou similar.</t>
  </si>
  <si>
    <t>03.006.006 </t>
  </si>
  <si>
    <t>Disjuntor bipolar 16 A, padrão DIN (linha branca), curva B, corrente de interrupção 5KA, ref.: Siemens 5SX1 ou similar.</t>
  </si>
  <si>
    <t>03.006.007 </t>
  </si>
  <si>
    <t>Disjuntor monopolar 30 A, padão DIN (linha branca), curva C</t>
  </si>
  <si>
    <t>03.006.008 </t>
  </si>
  <si>
    <t>Disjuntor monopolar 20 A, padrão DIN (linha branca), curva de disparo C, corrente de interrupção 5KA, ref.: Siemens 5 SX1 ou similar.</t>
  </si>
  <si>
    <t>03.006.009 </t>
  </si>
  <si>
    <t>Disjuntor monopolar 16 A, padrão DIN (linha branca), curva de disparo C, corrente de interrupção 5KA, ref.: Siemens 5 SX1 ou similar.</t>
  </si>
  <si>
    <t>03.006.010 </t>
  </si>
  <si>
    <t>Disjuntor tetrapolar DR 40 A, tipo AC, corrente nominal residual 30mA, ref.: Siemens 5SM1 ou similar</t>
  </si>
  <si>
    <t>03.007 </t>
  </si>
  <si>
    <t>INSTALAÇÃO DE GÁS</t>
  </si>
  <si>
    <t>03.007.001 </t>
  </si>
  <si>
    <t>Botijão de gás - caução</t>
  </si>
  <si>
    <t>03.008 </t>
  </si>
  <si>
    <t>Sumidouro paredes com blocos cerâmicos 6 furos e dimensõ es internas de 5,00 x 1,50 x 1,20 m</t>
  </si>
  <si>
    <t>03.008.001 </t>
  </si>
  <si>
    <t>Cascalhinho ou pedrisco (brita 0), com frete</t>
  </si>
  <si>
    <t>68und +69und + 112und</t>
  </si>
  <si>
    <t>BM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</si>
</sst>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Processo:&quot;"/>
    <numFmt numFmtId="165" formatCode="&quot;R$&quot;\ #,##0.00"/>
    <numFmt numFmtId="166" formatCode="000\ &quot;/&quot;\ 0000"/>
    <numFmt numFmtId="167" formatCode="\(@\)"/>
    <numFmt numFmtId="168" formatCode="&quot;N.º&quot;\ \ 00"/>
    <numFmt numFmtId="169" formatCode="\(00\ &quot;dias&quot;\)"/>
    <numFmt numFmtId="170" formatCode="&quot;de&quot;\ \ \ dd/mm/yyyy\ \ \ &quot;a&quot;"/>
    <numFmt numFmtId="171" formatCode="00\ &quot;meses&quot;"/>
    <numFmt numFmtId="172" formatCode="&quot;+ Aditivo&quot;\ 00\ &quot;meses&quot;"/>
    <numFmt numFmtId="173" formatCode="00&quot;.&quot;000&quot;.&quot;000&quot;/&quot;0000&quot;-&quot;00"/>
    <numFmt numFmtId="174" formatCode="0.000"/>
    <numFmt numFmtId="175" formatCode="##.##000##"/>
  </numFmts>
  <fonts count="3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1.5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9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7"/>
      <color theme="1"/>
      <name val="Arial"/>
      <family val="2"/>
    </font>
    <font>
      <sz val="7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6100"/>
      <name val="Calibri"/>
      <family val="2"/>
      <scheme val="minor"/>
    </font>
    <font>
      <b/>
      <sz val="10"/>
      <name val="Arial"/>
    </font>
  </fonts>
  <fills count="19">
    <fill>
      <patternFill patternType="none"/>
    </fill>
    <fill>
      <patternFill patternType="gray125"/>
    </fill>
    <fill>
      <patternFill patternType="solid">
        <fgColor rgb="FF585858"/>
      </patternFill>
    </fill>
    <fill>
      <patternFill patternType="solid">
        <fgColor rgb="FFA6A6A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4" fontId="28" fillId="0" borderId="0" applyFont="0" applyFill="0" applyBorder="0" applyAlignment="0" applyProtection="0"/>
    <xf numFmtId="0" fontId="30" fillId="18" borderId="0" applyNumberFormat="0" applyBorder="0" applyAlignment="0" applyProtection="0"/>
  </cellStyleXfs>
  <cellXfs count="217">
    <xf numFmtId="0" fontId="0" fillId="0" borderId="0" xfId="0" applyAlignment="1">
      <alignment horizontal="left" vertical="top"/>
    </xf>
    <xf numFmtId="43" fontId="4" fillId="4" borderId="11" xfId="0" applyNumberFormat="1" applyFont="1" applyFill="1" applyBorder="1" applyAlignment="1">
      <alignment horizontal="center" vertical="center" wrapText="1"/>
    </xf>
    <xf numFmtId="43" fontId="4" fillId="0" borderId="11" xfId="0" applyNumberFormat="1" applyFont="1" applyBorder="1" applyAlignment="1">
      <alignment horizontal="center" vertical="center" wrapText="1"/>
    </xf>
    <xf numFmtId="43" fontId="4" fillId="0" borderId="11" xfId="0" applyNumberFormat="1" applyFont="1" applyBorder="1" applyAlignment="1" applyProtection="1">
      <alignment horizontal="center" vertical="center" wrapText="1"/>
      <protection locked="0"/>
    </xf>
    <xf numFmtId="14" fontId="2" fillId="0" borderId="15" xfId="2" applyNumberFormat="1" applyFont="1" applyBorder="1" applyAlignment="1">
      <alignment horizontal="right" vertical="center"/>
    </xf>
    <xf numFmtId="14" fontId="9" fillId="0" borderId="23" xfId="2" applyNumberFormat="1" applyFont="1" applyBorder="1" applyAlignment="1" applyProtection="1">
      <alignment horizontal="center" vertical="center"/>
      <protection locked="0"/>
    </xf>
    <xf numFmtId="14" fontId="9" fillId="0" borderId="23" xfId="0" applyNumberFormat="1" applyFont="1" applyBorder="1" applyAlignment="1" applyProtection="1">
      <alignment horizontal="left" vertical="center" wrapText="1"/>
      <protection locked="0"/>
    </xf>
    <xf numFmtId="171" fontId="9" fillId="0" borderId="21" xfId="2" applyNumberFormat="1" applyFont="1" applyBorder="1" applyAlignment="1">
      <alignment horizontal="center" vertical="top"/>
    </xf>
    <xf numFmtId="2" fontId="12" fillId="0" borderId="30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2" fontId="12" fillId="0" borderId="31" xfId="1" applyNumberFormat="1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center" vertical="center" wrapText="1"/>
    </xf>
    <xf numFmtId="10" fontId="2" fillId="6" borderId="11" xfId="0" applyNumberFormat="1" applyFont="1" applyFill="1" applyBorder="1" applyAlignment="1">
      <alignment horizontal="center" vertical="center" wrapText="1"/>
    </xf>
    <xf numFmtId="10" fontId="9" fillId="6" borderId="1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shrinkToFit="1"/>
    </xf>
    <xf numFmtId="4" fontId="3" fillId="6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wrapText="1"/>
    </xf>
    <xf numFmtId="43" fontId="15" fillId="7" borderId="25" xfId="0" applyNumberFormat="1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/>
    </xf>
    <xf numFmtId="4" fontId="15" fillId="7" borderId="25" xfId="0" applyNumberFormat="1" applyFont="1" applyFill="1" applyBorder="1" applyAlignment="1">
      <alignment horizontal="center" vertical="center" wrapText="1"/>
    </xf>
    <xf numFmtId="10" fontId="9" fillId="8" borderId="32" xfId="0" applyNumberFormat="1" applyFont="1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 wrapText="1"/>
    </xf>
    <xf numFmtId="10" fontId="12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21" fillId="0" borderId="11" xfId="0" applyFont="1" applyBorder="1" applyAlignment="1">
      <alignment horizontal="center"/>
    </xf>
    <xf numFmtId="2" fontId="21" fillId="0" borderId="11" xfId="0" applyNumberFormat="1" applyFont="1" applyBorder="1" applyAlignment="1">
      <alignment horizontal="right"/>
    </xf>
    <xf numFmtId="0" fontId="21" fillId="0" borderId="11" xfId="0" applyFont="1" applyBorder="1" applyAlignment="1">
      <alignment horizontal="left" wrapText="1"/>
    </xf>
    <xf numFmtId="0" fontId="20" fillId="6" borderId="11" xfId="0" applyFont="1" applyFill="1" applyBorder="1" applyAlignment="1">
      <alignment horizontal="left" wrapText="1"/>
    </xf>
    <xf numFmtId="0" fontId="21" fillId="6" borderId="11" xfId="0" applyFont="1" applyFill="1" applyBorder="1" applyAlignment="1">
      <alignment horizontal="center"/>
    </xf>
    <xf numFmtId="2" fontId="21" fillId="6" borderId="11" xfId="0" applyNumberFormat="1" applyFont="1" applyFill="1" applyBorder="1" applyAlignment="1">
      <alignment horizontal="right"/>
    </xf>
    <xf numFmtId="4" fontId="14" fillId="6" borderId="1" xfId="0" applyNumberFormat="1" applyFont="1" applyFill="1" applyBorder="1" applyAlignment="1">
      <alignment horizontal="center" vertical="center" shrinkToFit="1"/>
    </xf>
    <xf numFmtId="0" fontId="14" fillId="6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top"/>
    </xf>
    <xf numFmtId="0" fontId="20" fillId="6" borderId="11" xfId="0" applyFont="1" applyFill="1" applyBorder="1" applyAlignment="1">
      <alignment horizontal="center"/>
    </xf>
    <xf numFmtId="2" fontId="20" fillId="6" borderId="11" xfId="0" applyNumberFormat="1" applyFont="1" applyFill="1" applyBorder="1" applyAlignment="1">
      <alignment horizontal="right"/>
    </xf>
    <xf numFmtId="43" fontId="6" fillId="6" borderId="11" xfId="0" applyNumberFormat="1" applyFont="1" applyFill="1" applyBorder="1" applyAlignment="1">
      <alignment horizontal="center" vertical="center" wrapText="1"/>
    </xf>
    <xf numFmtId="43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174" fontId="21" fillId="0" borderId="11" xfId="0" applyNumberFormat="1" applyFont="1" applyBorder="1" applyAlignment="1">
      <alignment horizontal="right"/>
    </xf>
    <xf numFmtId="0" fontId="21" fillId="5" borderId="11" xfId="0" applyFont="1" applyFill="1" applyBorder="1" applyAlignment="1">
      <alignment horizontal="left" wrapText="1"/>
    </xf>
    <xf numFmtId="0" fontId="0" fillId="0" borderId="11" xfId="0" applyBorder="1" applyAlignment="1">
      <alignment horizontal="left" vertical="top"/>
    </xf>
    <xf numFmtId="0" fontId="20" fillId="10" borderId="1" xfId="0" applyFont="1" applyFill="1" applyBorder="1" applyAlignment="1">
      <alignment horizontal="center"/>
    </xf>
    <xf numFmtId="0" fontId="20" fillId="10" borderId="4" xfId="0" applyFont="1" applyFill="1" applyBorder="1" applyAlignment="1">
      <alignment horizontal="center"/>
    </xf>
    <xf numFmtId="0" fontId="24" fillId="11" borderId="1" xfId="0" applyFont="1" applyFill="1" applyBorder="1" applyAlignment="1">
      <alignment horizontal="center"/>
    </xf>
    <xf numFmtId="0" fontId="25" fillId="12" borderId="1" xfId="0" applyFont="1" applyFill="1" applyBorder="1" applyAlignment="1">
      <alignment horizontal="center"/>
    </xf>
    <xf numFmtId="175" fontId="25" fillId="12" borderId="1" xfId="0" applyNumberFormat="1" applyFont="1" applyFill="1" applyBorder="1" applyAlignment="1">
      <alignment horizontal="center"/>
    </xf>
    <xf numFmtId="175" fontId="25" fillId="13" borderId="6" xfId="0" applyNumberFormat="1" applyFont="1" applyFill="1" applyBorder="1" applyAlignment="1">
      <alignment horizontal="center"/>
    </xf>
    <xf numFmtId="0" fontId="26" fillId="0" borderId="34" xfId="0" applyFont="1" applyBorder="1" applyAlignment="1">
      <alignment horizontal="center" wrapText="1"/>
    </xf>
    <xf numFmtId="2" fontId="26" fillId="0" borderId="1" xfId="0" applyNumberFormat="1" applyFont="1" applyBorder="1" applyAlignment="1">
      <alignment horizontal="center"/>
    </xf>
    <xf numFmtId="2" fontId="26" fillId="4" borderId="6" xfId="0" applyNumberFormat="1" applyFont="1" applyFill="1" applyBorder="1" applyAlignment="1">
      <alignment horizontal="center"/>
    </xf>
    <xf numFmtId="0" fontId="26" fillId="14" borderId="1" xfId="0" applyFont="1" applyFill="1" applyBorder="1" applyAlignment="1">
      <alignment horizontal="center"/>
    </xf>
    <xf numFmtId="2" fontId="26" fillId="14" borderId="1" xfId="0" applyNumberFormat="1" applyFont="1" applyFill="1" applyBorder="1" applyAlignment="1">
      <alignment horizontal="center"/>
    </xf>
    <xf numFmtId="2" fontId="26" fillId="14" borderId="5" xfId="0" applyNumberFormat="1" applyFont="1" applyFill="1" applyBorder="1" applyAlignment="1">
      <alignment horizontal="center"/>
    </xf>
    <xf numFmtId="2" fontId="26" fillId="15" borderId="0" xfId="0" applyNumberFormat="1" applyFont="1" applyFill="1" applyAlignment="1">
      <alignment horizontal="center"/>
    </xf>
    <xf numFmtId="0" fontId="26" fillId="16" borderId="35" xfId="0" applyFont="1" applyFill="1" applyBorder="1" applyAlignment="1">
      <alignment horizontal="center"/>
    </xf>
    <xf numFmtId="2" fontId="26" fillId="16" borderId="35" xfId="0" applyNumberFormat="1" applyFont="1" applyFill="1" applyBorder="1" applyAlignment="1">
      <alignment horizontal="center"/>
    </xf>
    <xf numFmtId="2" fontId="26" fillId="16" borderId="0" xfId="0" applyNumberFormat="1" applyFont="1" applyFill="1" applyAlignment="1">
      <alignment horizontal="center"/>
    </xf>
    <xf numFmtId="0" fontId="0" fillId="4" borderId="30" xfId="0" applyFill="1" applyBorder="1"/>
    <xf numFmtId="0" fontId="27" fillId="17" borderId="11" xfId="0" applyFont="1" applyFill="1" applyBorder="1" applyAlignment="1">
      <alignment horizontal="center"/>
    </xf>
    <xf numFmtId="2" fontId="0" fillId="17" borderId="11" xfId="0" applyNumberFormat="1" applyFill="1" applyBorder="1" applyAlignment="1">
      <alignment horizontal="center"/>
    </xf>
    <xf numFmtId="0" fontId="0" fillId="0" borderId="11" xfId="0" applyBorder="1"/>
    <xf numFmtId="174" fontId="0" fillId="0" borderId="11" xfId="0" applyNumberFormat="1" applyBorder="1" applyAlignment="1">
      <alignment horizontal="left" vertical="top"/>
    </xf>
    <xf numFmtId="44" fontId="0" fillId="0" borderId="11" xfId="3" applyFont="1" applyBorder="1" applyAlignment="1">
      <alignment horizontal="left" vertical="top"/>
    </xf>
    <xf numFmtId="0" fontId="21" fillId="4" borderId="11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5" borderId="11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29" fillId="5" borderId="11" xfId="0" applyFont="1" applyFill="1" applyBorder="1" applyAlignment="1">
      <alignment horizontal="center" vertical="top"/>
    </xf>
    <xf numFmtId="0" fontId="29" fillId="0" borderId="11" xfId="0" applyFont="1" applyBorder="1" applyAlignment="1">
      <alignment horizontal="left" vertical="top"/>
    </xf>
    <xf numFmtId="0" fontId="29" fillId="4" borderId="11" xfId="0" applyFont="1" applyFill="1" applyBorder="1" applyAlignment="1">
      <alignment horizontal="center" vertical="top"/>
    </xf>
    <xf numFmtId="10" fontId="16" fillId="8" borderId="25" xfId="0" applyNumberFormat="1" applyFont="1" applyFill="1" applyBorder="1" applyAlignment="1">
      <alignment horizontal="center" vertical="center" wrapText="1"/>
    </xf>
    <xf numFmtId="10" fontId="16" fillId="8" borderId="32" xfId="0" applyNumberFormat="1" applyFont="1" applyFill="1" applyBorder="1" applyAlignment="1">
      <alignment horizontal="center" vertical="center" wrapText="1"/>
    </xf>
    <xf numFmtId="10" fontId="18" fillId="8" borderId="27" xfId="0" applyNumberFormat="1" applyFont="1" applyFill="1" applyBorder="1" applyAlignment="1">
      <alignment horizontal="center" vertical="center" wrapText="1"/>
    </xf>
    <xf numFmtId="10" fontId="18" fillId="8" borderId="33" xfId="0" applyNumberFormat="1" applyFont="1" applyFill="1" applyBorder="1" applyAlignment="1">
      <alignment horizontal="center" vertical="center" wrapText="1"/>
    </xf>
    <xf numFmtId="169" fontId="2" fillId="0" borderId="14" xfId="2" applyNumberFormat="1" applyFont="1" applyBorder="1" applyAlignment="1">
      <alignment horizontal="center" vertical="center"/>
    </xf>
    <xf numFmtId="169" fontId="2" fillId="0" borderId="22" xfId="2" applyNumberFormat="1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23" xfId="2" applyFont="1" applyBorder="1" applyAlignment="1">
      <alignment horizontal="center" vertical="center" wrapText="1"/>
    </xf>
    <xf numFmtId="170" fontId="9" fillId="0" borderId="21" xfId="0" applyNumberFormat="1" applyFont="1" applyBorder="1" applyAlignment="1" applyProtection="1">
      <alignment horizontal="right" vertical="center" wrapText="1" indent="1"/>
      <protection locked="0"/>
    </xf>
    <xf numFmtId="170" fontId="9" fillId="0" borderId="23" xfId="0" applyNumberFormat="1" applyFont="1" applyBorder="1" applyAlignment="1" applyProtection="1">
      <alignment horizontal="right" vertical="center" wrapText="1" indent="1"/>
      <protection locked="0"/>
    </xf>
    <xf numFmtId="14" fontId="9" fillId="0" borderId="21" xfId="2" applyNumberFormat="1" applyFont="1" applyBorder="1" applyAlignment="1" applyProtection="1">
      <alignment horizontal="center" vertical="center"/>
      <protection locked="0"/>
    </xf>
    <xf numFmtId="14" fontId="9" fillId="0" borderId="22" xfId="2" applyNumberFormat="1" applyFont="1" applyBorder="1" applyAlignment="1" applyProtection="1">
      <alignment horizontal="center" vertical="center"/>
      <protection locked="0"/>
    </xf>
    <xf numFmtId="1" fontId="9" fillId="0" borderId="21" xfId="2" applyNumberFormat="1" applyFont="1" applyBorder="1" applyAlignment="1" applyProtection="1">
      <alignment horizontal="center" vertical="center"/>
      <protection locked="0"/>
    </xf>
    <xf numFmtId="1" fontId="9" fillId="0" borderId="22" xfId="2" applyNumberFormat="1" applyFont="1" applyBorder="1" applyAlignment="1" applyProtection="1">
      <alignment horizontal="center" vertical="center"/>
      <protection locked="0"/>
    </xf>
    <xf numFmtId="2" fontId="9" fillId="0" borderId="25" xfId="0" applyNumberFormat="1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top"/>
    </xf>
    <xf numFmtId="0" fontId="12" fillId="0" borderId="20" xfId="2" applyFont="1" applyBorder="1" applyAlignment="1">
      <alignment horizontal="center" vertical="top"/>
    </xf>
    <xf numFmtId="0" fontId="12" fillId="0" borderId="14" xfId="2" applyFont="1" applyBorder="1" applyAlignment="1">
      <alignment horizontal="center" vertical="top"/>
    </xf>
    <xf numFmtId="0" fontId="12" fillId="0" borderId="18" xfId="2" applyFont="1" applyBorder="1" applyAlignment="1">
      <alignment horizontal="center" vertical="top"/>
    </xf>
    <xf numFmtId="0" fontId="12" fillId="0" borderId="0" xfId="2" applyFont="1" applyAlignment="1">
      <alignment horizontal="center" vertical="top"/>
    </xf>
    <xf numFmtId="0" fontId="12" fillId="0" borderId="19" xfId="2" applyFont="1" applyBorder="1" applyAlignment="1">
      <alignment horizontal="center" vertical="top"/>
    </xf>
    <xf numFmtId="0" fontId="12" fillId="0" borderId="21" xfId="2" applyFont="1" applyBorder="1" applyAlignment="1">
      <alignment horizontal="center" vertical="top"/>
    </xf>
    <xf numFmtId="0" fontId="12" fillId="0" borderId="23" xfId="2" applyFont="1" applyBorder="1" applyAlignment="1">
      <alignment horizontal="center" vertical="top"/>
    </xf>
    <xf numFmtId="0" fontId="12" fillId="0" borderId="22" xfId="2" applyFont="1" applyBorder="1" applyAlignment="1">
      <alignment horizontal="center" vertical="top"/>
    </xf>
    <xf numFmtId="0" fontId="2" fillId="0" borderId="2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173" fontId="13" fillId="0" borderId="18" xfId="0" applyNumberFormat="1" applyFont="1" applyBorder="1" applyAlignment="1">
      <alignment horizontal="center" vertical="center"/>
    </xf>
    <xf numFmtId="173" fontId="13" fillId="0" borderId="0" xfId="0" applyNumberFormat="1" applyFont="1" applyAlignment="1">
      <alignment horizontal="center" vertical="center"/>
    </xf>
    <xf numFmtId="173" fontId="13" fillId="0" borderId="19" xfId="0" applyNumberFormat="1" applyFont="1" applyBorder="1" applyAlignment="1">
      <alignment horizontal="center" vertical="center"/>
    </xf>
    <xf numFmtId="173" fontId="13" fillId="0" borderId="21" xfId="0" applyNumberFormat="1" applyFont="1" applyBorder="1" applyAlignment="1">
      <alignment horizontal="center" vertical="center"/>
    </xf>
    <xf numFmtId="173" fontId="13" fillId="0" borderId="23" xfId="0" applyNumberFormat="1" applyFont="1" applyBorder="1" applyAlignment="1">
      <alignment horizontal="center" vertical="center"/>
    </xf>
    <xf numFmtId="173" fontId="13" fillId="0" borderId="22" xfId="0" applyNumberFormat="1" applyFont="1" applyBorder="1" applyAlignment="1">
      <alignment horizontal="center" vertical="center"/>
    </xf>
    <xf numFmtId="165" fontId="17" fillId="0" borderId="11" xfId="2" applyNumberFormat="1" applyFont="1" applyBorder="1" applyAlignment="1">
      <alignment horizontal="center" vertical="center"/>
    </xf>
    <xf numFmtId="165" fontId="2" fillId="0" borderId="11" xfId="2" applyNumberFormat="1" applyFont="1" applyBorder="1" applyAlignment="1">
      <alignment horizontal="center" vertical="center"/>
    </xf>
    <xf numFmtId="165" fontId="8" fillId="5" borderId="11" xfId="2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textRotation="90" wrapText="1"/>
    </xf>
    <xf numFmtId="0" fontId="12" fillId="0" borderId="29" xfId="0" applyFont="1" applyBorder="1" applyAlignment="1">
      <alignment horizontal="center" vertical="center" textRotation="90" wrapText="1"/>
    </xf>
    <xf numFmtId="167" fontId="2" fillId="0" borderId="15" xfId="0" applyNumberFormat="1" applyFont="1" applyBorder="1" applyAlignment="1">
      <alignment horizontal="left" vertical="center" wrapText="1" indent="1"/>
    </xf>
    <xf numFmtId="167" fontId="2" fillId="0" borderId="16" xfId="0" applyNumberFormat="1" applyFont="1" applyBorder="1" applyAlignment="1">
      <alignment horizontal="left" vertical="center" wrapText="1" indent="1"/>
    </xf>
    <xf numFmtId="167" fontId="2" fillId="0" borderId="17" xfId="0" applyNumberFormat="1" applyFont="1" applyBorder="1" applyAlignment="1">
      <alignment horizontal="left" vertical="center" wrapText="1" indent="1"/>
    </xf>
    <xf numFmtId="172" fontId="9" fillId="0" borderId="21" xfId="0" applyNumberFormat="1" applyFont="1" applyBorder="1" applyAlignment="1" applyProtection="1">
      <alignment horizontal="center" vertical="center" wrapText="1"/>
      <protection locked="0"/>
    </xf>
    <xf numFmtId="172" fontId="9" fillId="0" borderId="22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166" fontId="9" fillId="0" borderId="21" xfId="2" applyNumberFormat="1" applyFont="1" applyBorder="1" applyAlignment="1" applyProtection="1">
      <alignment horizontal="center" vertical="center"/>
      <protection locked="0"/>
    </xf>
    <xf numFmtId="166" fontId="9" fillId="0" borderId="23" xfId="2" applyNumberFormat="1" applyFont="1" applyBorder="1" applyAlignment="1" applyProtection="1">
      <alignment horizontal="center" vertical="center"/>
      <protection locked="0"/>
    </xf>
    <xf numFmtId="166" fontId="9" fillId="0" borderId="22" xfId="2" applyNumberFormat="1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20" xfId="2" applyFont="1" applyBorder="1" applyAlignment="1">
      <alignment horizontal="center" vertical="center" wrapText="1"/>
    </xf>
    <xf numFmtId="168" fontId="11" fillId="0" borderId="14" xfId="2" applyNumberFormat="1" applyFont="1" applyBorder="1" applyAlignment="1">
      <alignment horizontal="center" vertical="center"/>
    </xf>
    <xf numFmtId="168" fontId="11" fillId="0" borderId="22" xfId="2" applyNumberFormat="1" applyFont="1" applyBorder="1" applyAlignment="1">
      <alignment horizontal="center" vertical="center"/>
    </xf>
    <xf numFmtId="164" fontId="2" fillId="0" borderId="15" xfId="2" applyNumberFormat="1" applyFont="1" applyBorder="1" applyAlignment="1">
      <alignment horizontal="center" vertical="center" wrapText="1"/>
    </xf>
    <xf numFmtId="164" fontId="2" fillId="0" borderId="16" xfId="2" applyNumberFormat="1" applyFont="1" applyBorder="1" applyAlignment="1">
      <alignment horizontal="center" vertical="center" wrapText="1"/>
    </xf>
    <xf numFmtId="164" fontId="2" fillId="0" borderId="17" xfId="2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3" fontId="20" fillId="10" borderId="6" xfId="0" applyNumberFormat="1" applyFont="1" applyFill="1" applyBorder="1" applyAlignment="1">
      <alignment horizontal="justify" vertical="justify" wrapText="1"/>
    </xf>
    <xf numFmtId="0" fontId="23" fillId="0" borderId="7" xfId="0" applyFont="1" applyBorder="1" applyAlignment="1">
      <alignment horizontal="justify" vertical="justify"/>
    </xf>
    <xf numFmtId="0" fontId="23" fillId="0" borderId="8" xfId="0" applyFont="1" applyBorder="1" applyAlignment="1">
      <alignment horizontal="justify" vertical="justify"/>
    </xf>
    <xf numFmtId="0" fontId="24" fillId="11" borderId="6" xfId="0" applyFont="1" applyFill="1" applyBorder="1" applyAlignment="1">
      <alignment horizontal="center"/>
    </xf>
    <xf numFmtId="0" fontId="23" fillId="0" borderId="7" xfId="0" applyFont="1" applyBorder="1"/>
    <xf numFmtId="0" fontId="23" fillId="0" borderId="8" xfId="0" applyFont="1" applyBorder="1"/>
    <xf numFmtId="0" fontId="26" fillId="0" borderId="6" xfId="0" applyFont="1" applyBorder="1"/>
    <xf numFmtId="0" fontId="26" fillId="0" borderId="9" xfId="0" applyFont="1" applyBorder="1"/>
    <xf numFmtId="0" fontId="23" fillId="0" borderId="9" xfId="0" applyFont="1" applyBorder="1"/>
    <xf numFmtId="0" fontId="23" fillId="0" borderId="3" xfId="0" applyFont="1" applyBorder="1"/>
    <xf numFmtId="0" fontId="22" fillId="9" borderId="6" xfId="0" applyFont="1" applyFill="1" applyBorder="1" applyAlignment="1">
      <alignment horizontal="center"/>
    </xf>
    <xf numFmtId="0" fontId="20" fillId="10" borderId="6" xfId="0" applyFont="1" applyFill="1" applyBorder="1" applyAlignment="1">
      <alignment horizontal="left"/>
    </xf>
    <xf numFmtId="0" fontId="26" fillId="0" borderId="7" xfId="0" applyFont="1" applyBorder="1"/>
    <xf numFmtId="0" fontId="26" fillId="0" borderId="8" xfId="0" applyFont="1" applyBorder="1"/>
    <xf numFmtId="0" fontId="26" fillId="0" borderId="36" xfId="0" applyFont="1" applyBorder="1"/>
    <xf numFmtId="0" fontId="26" fillId="0" borderId="37" xfId="0" applyFont="1" applyBorder="1"/>
    <xf numFmtId="0" fontId="26" fillId="0" borderId="38" xfId="0" applyFont="1" applyBorder="1"/>
    <xf numFmtId="0" fontId="22" fillId="9" borderId="7" xfId="0" applyFont="1" applyFill="1" applyBorder="1" applyAlignment="1">
      <alignment horizontal="center"/>
    </xf>
    <xf numFmtId="0" fontId="20" fillId="10" borderId="7" xfId="0" applyFont="1" applyFill="1" applyBorder="1" applyAlignment="1">
      <alignment horizontal="left"/>
    </xf>
    <xf numFmtId="0" fontId="20" fillId="10" borderId="8" xfId="0" applyFont="1" applyFill="1" applyBorder="1" applyAlignment="1">
      <alignment horizontal="left"/>
    </xf>
    <xf numFmtId="3" fontId="20" fillId="10" borderId="7" xfId="0" applyNumberFormat="1" applyFont="1" applyFill="1" applyBorder="1" applyAlignment="1">
      <alignment horizontal="justify" vertical="justify" wrapText="1"/>
    </xf>
    <xf numFmtId="3" fontId="20" fillId="10" borderId="8" xfId="0" applyNumberFormat="1" applyFont="1" applyFill="1" applyBorder="1" applyAlignment="1">
      <alignment horizontal="justify" vertical="justify" wrapText="1"/>
    </xf>
    <xf numFmtId="0" fontId="24" fillId="11" borderId="7" xfId="0" applyFont="1" applyFill="1" applyBorder="1" applyAlignment="1">
      <alignment horizontal="center"/>
    </xf>
    <xf numFmtId="0" fontId="24" fillId="11" borderId="8" xfId="0" applyFont="1" applyFill="1" applyBorder="1" applyAlignment="1">
      <alignment horizontal="center"/>
    </xf>
    <xf numFmtId="0" fontId="26" fillId="0" borderId="6" xfId="0" applyFont="1" applyBorder="1" applyAlignment="1">
      <alignment horizontal="justify" vertical="justify"/>
    </xf>
    <xf numFmtId="0" fontId="26" fillId="0" borderId="7" xfId="0" applyFont="1" applyBorder="1" applyAlignment="1">
      <alignment horizontal="justify" vertical="justify"/>
    </xf>
    <xf numFmtId="0" fontId="26" fillId="0" borderId="8" xfId="0" applyFont="1" applyBorder="1" applyAlignment="1">
      <alignment horizontal="justify" vertical="justify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29" fillId="0" borderId="11" xfId="0" applyFont="1" applyBorder="1" applyAlignment="1">
      <alignment horizontal="center" vertical="top"/>
    </xf>
    <xf numFmtId="43" fontId="4" fillId="6" borderId="11" xfId="0" applyNumberFormat="1" applyFont="1" applyFill="1" applyBorder="1" applyAlignment="1">
      <alignment horizontal="center" vertical="center" wrapText="1"/>
    </xf>
    <xf numFmtId="43" fontId="4" fillId="6" borderId="11" xfId="0" applyNumberFormat="1" applyFont="1" applyFill="1" applyBorder="1" applyAlignment="1" applyProtection="1">
      <alignment horizontal="center" vertical="center" wrapText="1"/>
      <protection locked="0"/>
    </xf>
    <xf numFmtId="10" fontId="12" fillId="6" borderId="12" xfId="0" applyNumberFormat="1" applyFont="1" applyFill="1" applyBorder="1" applyAlignment="1">
      <alignment horizontal="center" vertical="center" wrapText="1"/>
    </xf>
    <xf numFmtId="43" fontId="30" fillId="4" borderId="11" xfId="4" applyNumberFormat="1" applyFill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31" fillId="12" borderId="1" xfId="0" applyFont="1" applyFill="1" applyBorder="1" applyAlignment="1">
      <alignment horizontal="center"/>
    </xf>
    <xf numFmtId="175" fontId="31" fillId="12" borderId="1" xfId="0" applyNumberFormat="1" applyFont="1" applyFill="1" applyBorder="1" applyAlignment="1">
      <alignment horizontal="center"/>
    </xf>
    <xf numFmtId="175" fontId="31" fillId="13" borderId="6" xfId="0" applyNumberFormat="1" applyFont="1" applyFill="1" applyBorder="1" applyAlignment="1">
      <alignment horizontal="center"/>
    </xf>
  </cellXfs>
  <cellStyles count="5">
    <cellStyle name="Bom" xfId="4" builtinId="26"/>
    <cellStyle name="Moeda" xfId="3" builtinId="4"/>
    <cellStyle name="Normal" xfId="0" builtinId="0"/>
    <cellStyle name="Normal_MEDICAO RUAS E AVENIDAS" xfId="2" xr:uid="{49DB6098-3956-46BF-968D-E8E77C8553F4}"/>
    <cellStyle name="Vírgula" xfId="1" builtinId="3"/>
  </cellStyles>
  <dxfs count="70"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676275</xdr:colOff>
      <xdr:row>5</xdr:row>
      <xdr:rowOff>28575</xdr:rowOff>
    </xdr:from>
    <xdr:to>
      <xdr:col>14</xdr:col>
      <xdr:colOff>361951</xdr:colOff>
      <xdr:row>9</xdr:row>
      <xdr:rowOff>28575</xdr:rowOff>
    </xdr:to>
    <xdr:pic>
      <xdr:nvPicPr>
        <xdr:cNvPr id="76" name="Imagem 2">
          <a:extLst>
            <a:ext uri="{FF2B5EF4-FFF2-40B4-BE49-F238E27FC236}">
              <a16:creationId xmlns:a16="http://schemas.microsoft.com/office/drawing/2014/main" id="{B1424AA2-B1AE-41BC-AA17-03EE17A2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933450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381</xdr:row>
      <xdr:rowOff>449035</xdr:rowOff>
    </xdr:from>
    <xdr:to>
      <xdr:col>17</xdr:col>
      <xdr:colOff>202934</xdr:colOff>
      <xdr:row>386</xdr:row>
      <xdr:rowOff>190500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E253047-57AA-4E79-8A4B-456DA496C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485328" y="152038636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17</xdr:col>
      <xdr:colOff>124013</xdr:colOff>
      <xdr:row>22</xdr:row>
      <xdr:rowOff>68036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E486FF2-A096-481C-8841-2EB43EAB1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4237851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231322</xdr:rowOff>
    </xdr:from>
    <xdr:to>
      <xdr:col>17</xdr:col>
      <xdr:colOff>202934</xdr:colOff>
      <xdr:row>48</xdr:row>
      <xdr:rowOff>95252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A447D25-17F2-47DD-8FE3-AF6C13F5E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471721" y="13749244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66</xdr:row>
      <xdr:rowOff>204106</xdr:rowOff>
    </xdr:from>
    <xdr:to>
      <xdr:col>17</xdr:col>
      <xdr:colOff>202934</xdr:colOff>
      <xdr:row>73</xdr:row>
      <xdr:rowOff>125184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7EB6EEE-3FF2-4714-9C5D-A367859C5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66970" y="21314814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86</xdr:row>
      <xdr:rowOff>0</xdr:rowOff>
    </xdr:from>
    <xdr:to>
      <xdr:col>17</xdr:col>
      <xdr:colOff>124013</xdr:colOff>
      <xdr:row>89</xdr:row>
      <xdr:rowOff>27214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8A1FFE4-3868-459F-8154-3A0E755E1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28853172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104</xdr:row>
      <xdr:rowOff>0</xdr:rowOff>
    </xdr:from>
    <xdr:to>
      <xdr:col>17</xdr:col>
      <xdr:colOff>124013</xdr:colOff>
      <xdr:row>109</xdr:row>
      <xdr:rowOff>7075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FD0F819B-7286-4C08-8027-C459696E2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36704494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126</xdr:row>
      <xdr:rowOff>0</xdr:rowOff>
    </xdr:from>
    <xdr:to>
      <xdr:col>17</xdr:col>
      <xdr:colOff>124013</xdr:colOff>
      <xdr:row>129</xdr:row>
      <xdr:rowOff>333648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E075966A-BC13-49F7-AC64-2F0CEF7C2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44052351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146</xdr:row>
      <xdr:rowOff>0</xdr:rowOff>
    </xdr:from>
    <xdr:to>
      <xdr:col>17</xdr:col>
      <xdr:colOff>124013</xdr:colOff>
      <xdr:row>151</xdr:row>
      <xdr:rowOff>68036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FB42B7CF-9545-4A17-BB9F-30459DE4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51236922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170</xdr:row>
      <xdr:rowOff>0</xdr:rowOff>
    </xdr:from>
    <xdr:to>
      <xdr:col>17</xdr:col>
      <xdr:colOff>124013</xdr:colOff>
      <xdr:row>172</xdr:row>
      <xdr:rowOff>231321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C2E73F5-F9EE-40DC-A003-A2131CB5F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59169887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184</xdr:row>
      <xdr:rowOff>0</xdr:rowOff>
    </xdr:from>
    <xdr:to>
      <xdr:col>17</xdr:col>
      <xdr:colOff>124013</xdr:colOff>
      <xdr:row>188</xdr:row>
      <xdr:rowOff>231322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88413FEF-493B-43FC-AFE6-604C677A8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68313887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204</xdr:row>
      <xdr:rowOff>0</xdr:rowOff>
    </xdr:from>
    <xdr:to>
      <xdr:col>17</xdr:col>
      <xdr:colOff>124013</xdr:colOff>
      <xdr:row>209</xdr:row>
      <xdr:rowOff>149679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B25A7FEA-3F55-4219-B04A-5A2A414A3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76137994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220</xdr:row>
      <xdr:rowOff>0</xdr:rowOff>
    </xdr:from>
    <xdr:to>
      <xdr:col>17</xdr:col>
      <xdr:colOff>124013</xdr:colOff>
      <xdr:row>223</xdr:row>
      <xdr:rowOff>176892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0E22D6A-04F3-48C4-8A57-BE2C6AE0D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82574172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238</xdr:row>
      <xdr:rowOff>0</xdr:rowOff>
    </xdr:from>
    <xdr:to>
      <xdr:col>17</xdr:col>
      <xdr:colOff>124013</xdr:colOff>
      <xdr:row>241</xdr:row>
      <xdr:rowOff>7077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D230D41C-12A8-4CC4-A41C-4BDDDA466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90792887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258</xdr:row>
      <xdr:rowOff>0</xdr:rowOff>
    </xdr:from>
    <xdr:to>
      <xdr:col>17</xdr:col>
      <xdr:colOff>124013</xdr:colOff>
      <xdr:row>263</xdr:row>
      <xdr:rowOff>27214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503F58CD-2BD3-42AB-A1A5-D26FB70D0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98167958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279</xdr:row>
      <xdr:rowOff>0</xdr:rowOff>
    </xdr:from>
    <xdr:to>
      <xdr:col>17</xdr:col>
      <xdr:colOff>124013</xdr:colOff>
      <xdr:row>283</xdr:row>
      <xdr:rowOff>13608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90BA3A35-EF01-4759-BC96-0D5CD014E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06236994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298</xdr:row>
      <xdr:rowOff>0</xdr:rowOff>
    </xdr:from>
    <xdr:to>
      <xdr:col>17</xdr:col>
      <xdr:colOff>124013</xdr:colOff>
      <xdr:row>301</xdr:row>
      <xdr:rowOff>149679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F7790E2-4BA3-47B3-899C-D42FE260F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13938637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310</xdr:row>
      <xdr:rowOff>0</xdr:rowOff>
    </xdr:from>
    <xdr:to>
      <xdr:col>17</xdr:col>
      <xdr:colOff>124013</xdr:colOff>
      <xdr:row>313</xdr:row>
      <xdr:rowOff>27214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2639D3C-DB35-412F-9530-24A316AFE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20769422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328</xdr:row>
      <xdr:rowOff>0</xdr:rowOff>
    </xdr:from>
    <xdr:to>
      <xdr:col>17</xdr:col>
      <xdr:colOff>124013</xdr:colOff>
      <xdr:row>332</xdr:row>
      <xdr:rowOff>231321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AD93B9C1-0D3C-41BD-BFF6-87A4FF35B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29450779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345</xdr:row>
      <xdr:rowOff>0</xdr:rowOff>
    </xdr:from>
    <xdr:to>
      <xdr:col>17</xdr:col>
      <xdr:colOff>124013</xdr:colOff>
      <xdr:row>349</xdr:row>
      <xdr:rowOff>68035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DAB33B9-9107-41DB-8A64-CA355A3C6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36077458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366</xdr:row>
      <xdr:rowOff>0</xdr:rowOff>
    </xdr:from>
    <xdr:to>
      <xdr:col>17</xdr:col>
      <xdr:colOff>124013</xdr:colOff>
      <xdr:row>368</xdr:row>
      <xdr:rowOff>231321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6111253-A943-4757-A11F-D4673C7FF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44078458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399</xdr:row>
      <xdr:rowOff>0</xdr:rowOff>
    </xdr:from>
    <xdr:to>
      <xdr:col>17</xdr:col>
      <xdr:colOff>124013</xdr:colOff>
      <xdr:row>400</xdr:row>
      <xdr:rowOff>571500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DB627CB1-9FC0-41A2-A59E-6315DC6D0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58937458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417</xdr:row>
      <xdr:rowOff>0</xdr:rowOff>
    </xdr:from>
    <xdr:to>
      <xdr:col>17</xdr:col>
      <xdr:colOff>124013</xdr:colOff>
      <xdr:row>420</xdr:row>
      <xdr:rowOff>231319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1E6A8EAC-D590-44F3-B342-502A8614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66258101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436</xdr:row>
      <xdr:rowOff>0</xdr:rowOff>
    </xdr:from>
    <xdr:to>
      <xdr:col>17</xdr:col>
      <xdr:colOff>124013</xdr:colOff>
      <xdr:row>440</xdr:row>
      <xdr:rowOff>231319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21AA5222-4C21-47B5-8855-658C2A79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73592351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454</xdr:row>
      <xdr:rowOff>0</xdr:rowOff>
    </xdr:from>
    <xdr:to>
      <xdr:col>17</xdr:col>
      <xdr:colOff>124013</xdr:colOff>
      <xdr:row>456</xdr:row>
      <xdr:rowOff>333646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BA79C5B7-319E-4CCA-B157-A5CE3B82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80776922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481</xdr:row>
      <xdr:rowOff>0</xdr:rowOff>
    </xdr:from>
    <xdr:to>
      <xdr:col>17</xdr:col>
      <xdr:colOff>124013</xdr:colOff>
      <xdr:row>484</xdr:row>
      <xdr:rowOff>557893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2857F02A-5348-4773-BE7A-8A6C3B0AD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90084208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496</xdr:row>
      <xdr:rowOff>0</xdr:rowOff>
    </xdr:from>
    <xdr:to>
      <xdr:col>17</xdr:col>
      <xdr:colOff>124013</xdr:colOff>
      <xdr:row>498</xdr:row>
      <xdr:rowOff>231322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35D26F7D-146E-45C0-85B9-11EBBB2DE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197758637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505</xdr:row>
      <xdr:rowOff>0</xdr:rowOff>
    </xdr:from>
    <xdr:to>
      <xdr:col>17</xdr:col>
      <xdr:colOff>124013</xdr:colOff>
      <xdr:row>509</xdr:row>
      <xdr:rowOff>231321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BC7C8D14-6CAE-4B94-9EEB-41161A9F4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594185" y="203147065"/>
          <a:ext cx="1537607" cy="6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470221</xdr:colOff>
      <xdr:row>532</xdr:row>
      <xdr:rowOff>46850</xdr:rowOff>
    </xdr:from>
    <xdr:to>
      <xdr:col>1</xdr:col>
      <xdr:colOff>2629188</xdr:colOff>
      <xdr:row>537</xdr:row>
      <xdr:rowOff>149678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7F394E43-0303-4745-B394-F7E4960E4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400" y="212413529"/>
          <a:ext cx="2158967" cy="91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676275</xdr:colOff>
      <xdr:row>5</xdr:row>
      <xdr:rowOff>28575</xdr:rowOff>
    </xdr:from>
    <xdr:to>
      <xdr:col>14</xdr:col>
      <xdr:colOff>361951</xdr:colOff>
      <xdr:row>9</xdr:row>
      <xdr:rowOff>28575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1259966-7DA3-445B-83B5-5C593F56C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009650"/>
          <a:ext cx="590551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485272</xdr:colOff>
      <xdr:row>15</xdr:row>
      <xdr:rowOff>43895</xdr:rowOff>
    </xdr:from>
    <xdr:to>
      <xdr:col>18</xdr:col>
      <xdr:colOff>146605</xdr:colOff>
      <xdr:row>19</xdr:row>
      <xdr:rowOff>273604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4B99A0-324A-4297-86E9-0A282EA9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178772" y="3314170"/>
          <a:ext cx="1687034" cy="728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508000</xdr:colOff>
      <xdr:row>44</xdr:row>
      <xdr:rowOff>148167</xdr:rowOff>
    </xdr:from>
    <xdr:to>
      <xdr:col>18</xdr:col>
      <xdr:colOff>169333</xdr:colOff>
      <xdr:row>48</xdr:row>
      <xdr:rowOff>176792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820B1C0-C9C2-4869-8B5B-264A43A53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197267" y="12157100"/>
          <a:ext cx="1695500" cy="728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476251</xdr:colOff>
      <xdr:row>64</xdr:row>
      <xdr:rowOff>412750</xdr:rowOff>
    </xdr:from>
    <xdr:to>
      <xdr:col>18</xdr:col>
      <xdr:colOff>137584</xdr:colOff>
      <xdr:row>68</xdr:row>
      <xdr:rowOff>5765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84FBD16-0BC5-4FFE-B0EF-D799F1810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2164248" y="19223803"/>
          <a:ext cx="1698040" cy="728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551895</xdr:colOff>
      <xdr:row>79</xdr:row>
      <xdr:rowOff>114855</xdr:rowOff>
    </xdr:from>
    <xdr:to>
      <xdr:col>1</xdr:col>
      <xdr:colOff>2242104</xdr:colOff>
      <xdr:row>84</xdr:row>
      <xdr:rowOff>40771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92E5F1F-67B0-4B41-8C55-C9E6FAE66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270" y="23870205"/>
          <a:ext cx="1690209" cy="735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MINFRA\DIROB\6%20-%20FISCAIS\LANA\Nova%20EAP\Novas%20EAPS\Atuliza&#231;&#227;o%20dos%20Aditivos%20e%20BM%20enviados%20por%20DIROB\&#218;ltimos%20Bm's%20enviados%20em%2029.05.25\&#218;ltimos%20BMs%20pagos\BM%2003%20BALC&#195;O%20CORRIDO%20S&#195;O%20CRIST&#211;V&#195;O%20MATERIAL.xlsx" TargetMode="External"/><Relationship Id="rId1" Type="http://schemas.openxmlformats.org/officeDocument/2006/relationships/externalLinkPath" Target="/SEMINFRA/DIROB/6%20-%20FISCAIS/LANA/Nova%20EAP/Novas%20EAPS/Atuliza&#231;&#227;o%20dos%20Aditivos%20e%20BM%20enviados%20por%20DIROB/&#218;ltimos%20Bm's%20enviados%20em%2029.05.25/&#218;ltimos%20BMs%20pagos/BM%2003%20BALC&#195;O%20CORRIDO%20S&#195;O%20CRIST&#211;V&#195;O%20MATER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M 01"/>
      <sheetName val="Planilha1"/>
    </sheetNames>
    <sheetDataSet>
      <sheetData sheetId="0">
        <row r="18">
          <cell r="B18" t="str">
            <v>GERENCIAMENTO DE RESÍDUOS SÓLIDOS</v>
          </cell>
        </row>
        <row r="19">
          <cell r="A19" t="str">
            <v>02.001 </v>
          </cell>
          <cell r="B19" t="str">
            <v>Saco de rafia para entulho, novo, liso (sem cliche), *60 x 90* cm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30"/>
  <sheetViews>
    <sheetView tabSelected="1" topLeftCell="A2" zoomScale="85" zoomScaleNormal="85" workbookViewId="0">
      <selection activeCell="S10" sqref="S10"/>
    </sheetView>
  </sheetViews>
  <sheetFormatPr defaultRowHeight="12.75" x14ac:dyDescent="0.2"/>
  <cols>
    <col min="1" max="1" width="18.1640625" bestFit="1" customWidth="1"/>
    <col min="2" max="2" width="48.83203125" customWidth="1"/>
    <col min="3" max="3" width="5.1640625" customWidth="1"/>
    <col min="4" max="4" width="10.1640625" customWidth="1"/>
    <col min="5" max="5" width="12.6640625" bestFit="1" customWidth="1"/>
    <col min="6" max="6" width="17.1640625" customWidth="1"/>
    <col min="7" max="7" width="7.5" customWidth="1"/>
    <col min="8" max="8" width="13" customWidth="1"/>
    <col min="9" max="9" width="10.1640625" bestFit="1" customWidth="1"/>
    <col min="10" max="10" width="14" customWidth="1"/>
    <col min="11" max="11" width="8.1640625" customWidth="1"/>
    <col min="12" max="12" width="14.1640625" bestFit="1" customWidth="1"/>
    <col min="13" max="13" width="10" customWidth="1"/>
    <col min="14" max="14" width="15.83203125" customWidth="1"/>
    <col min="15" max="15" width="10.83203125" customWidth="1"/>
    <col min="16" max="16" width="9.1640625" style="23" customWidth="1"/>
  </cols>
  <sheetData>
    <row r="1" spans="1:16" x14ac:dyDescent="0.2">
      <c r="A1" s="156" t="s">
        <v>77</v>
      </c>
      <c r="B1" s="157"/>
      <c r="C1" s="172" t="s">
        <v>0</v>
      </c>
      <c r="D1" s="173"/>
      <c r="E1" s="173"/>
      <c r="F1" s="174"/>
      <c r="G1" s="160" t="s">
        <v>78</v>
      </c>
      <c r="H1" s="161"/>
      <c r="I1" s="124" t="s">
        <v>1</v>
      </c>
      <c r="J1" s="124"/>
      <c r="K1" s="123">
        <f>F527</f>
        <v>1317974.96905</v>
      </c>
      <c r="L1" s="123"/>
      <c r="M1" s="124" t="s">
        <v>2</v>
      </c>
      <c r="N1" s="124"/>
      <c r="O1" s="125">
        <f>J527</f>
        <v>67975.289999999994</v>
      </c>
      <c r="P1" s="125"/>
    </row>
    <row r="2" spans="1:16" x14ac:dyDescent="0.2">
      <c r="A2" s="158"/>
      <c r="B2" s="159"/>
      <c r="C2" s="77" t="s">
        <v>79</v>
      </c>
      <c r="D2" s="78"/>
      <c r="E2" s="78"/>
      <c r="F2" s="79"/>
      <c r="G2" s="86">
        <v>45477</v>
      </c>
      <c r="H2" s="87"/>
      <c r="I2" s="124"/>
      <c r="J2" s="124"/>
      <c r="K2" s="123"/>
      <c r="L2" s="123"/>
      <c r="M2" s="124"/>
      <c r="N2" s="124"/>
      <c r="O2" s="125"/>
      <c r="P2" s="125"/>
    </row>
    <row r="3" spans="1:16" ht="26.25" customHeight="1" x14ac:dyDescent="0.2">
      <c r="A3" s="162" t="s">
        <v>80</v>
      </c>
      <c r="B3" s="163"/>
      <c r="C3" s="164" t="s">
        <v>971</v>
      </c>
      <c r="D3" s="165"/>
      <c r="E3" s="165"/>
      <c r="F3" s="166"/>
      <c r="G3" s="4" t="s">
        <v>81</v>
      </c>
      <c r="H3" s="5">
        <v>45405</v>
      </c>
      <c r="I3" s="151" t="s">
        <v>94</v>
      </c>
      <c r="J3" s="152"/>
      <c r="K3" s="152"/>
      <c r="L3" s="152"/>
      <c r="M3" s="152"/>
      <c r="N3" s="152"/>
      <c r="O3" s="152"/>
      <c r="P3" s="153"/>
    </row>
    <row r="4" spans="1:16" ht="52.9" customHeight="1" x14ac:dyDescent="0.2">
      <c r="A4" s="167" t="s">
        <v>82</v>
      </c>
      <c r="B4" s="168"/>
      <c r="C4" s="160" t="s">
        <v>83</v>
      </c>
      <c r="D4" s="169"/>
      <c r="E4" s="170">
        <v>3</v>
      </c>
      <c r="F4" s="77" t="s">
        <v>84</v>
      </c>
      <c r="G4" s="78"/>
      <c r="H4" s="78"/>
      <c r="I4" s="75">
        <f>(H5-F5)+1</f>
        <v>61</v>
      </c>
      <c r="J4" s="77" t="s">
        <v>3</v>
      </c>
      <c r="K4" s="78"/>
      <c r="L4" s="79"/>
      <c r="M4" s="77" t="s">
        <v>85</v>
      </c>
      <c r="N4" s="78"/>
      <c r="O4" s="77" t="s">
        <v>4</v>
      </c>
      <c r="P4" s="79"/>
    </row>
    <row r="5" spans="1:16" ht="39.6" customHeight="1" x14ac:dyDescent="0.2">
      <c r="A5" s="80" t="s">
        <v>86</v>
      </c>
      <c r="B5" s="81"/>
      <c r="C5" s="82" t="s">
        <v>87</v>
      </c>
      <c r="D5" s="83"/>
      <c r="E5" s="171"/>
      <c r="F5" s="84">
        <v>45597</v>
      </c>
      <c r="G5" s="85"/>
      <c r="H5" s="6">
        <v>45657</v>
      </c>
      <c r="I5" s="76"/>
      <c r="J5" s="7">
        <v>8</v>
      </c>
      <c r="K5" s="154"/>
      <c r="L5" s="155"/>
      <c r="M5" s="86">
        <v>45597</v>
      </c>
      <c r="N5" s="87"/>
      <c r="O5" s="88"/>
      <c r="P5" s="89"/>
    </row>
    <row r="6" spans="1:16" x14ac:dyDescent="0.2">
      <c r="A6" s="101" t="s">
        <v>88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2"/>
      <c r="N6" s="91"/>
      <c r="O6" s="92"/>
      <c r="P6" s="93"/>
    </row>
    <row r="7" spans="1:16" x14ac:dyDescent="0.2">
      <c r="A7" s="82" t="s">
        <v>970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100"/>
      <c r="N7" s="94"/>
      <c r="O7" s="95"/>
      <c r="P7" s="96"/>
    </row>
    <row r="8" spans="1:16" x14ac:dyDescent="0.2">
      <c r="A8" s="101" t="s">
        <v>89</v>
      </c>
      <c r="B8" s="102"/>
      <c r="C8" s="101" t="s">
        <v>90</v>
      </c>
      <c r="D8" s="103"/>
      <c r="E8" s="103"/>
      <c r="F8" s="103"/>
      <c r="G8" s="103"/>
      <c r="H8" s="103"/>
      <c r="I8" s="103"/>
      <c r="J8" s="102"/>
      <c r="K8" s="104" t="s">
        <v>91</v>
      </c>
      <c r="L8" s="105"/>
      <c r="M8" s="106"/>
      <c r="N8" s="94"/>
      <c r="O8" s="95"/>
      <c r="P8" s="96"/>
    </row>
    <row r="9" spans="1:16" x14ac:dyDescent="0.2">
      <c r="A9" s="107" t="s">
        <v>92</v>
      </c>
      <c r="B9" s="108"/>
      <c r="C9" s="111" t="s">
        <v>93</v>
      </c>
      <c r="D9" s="112"/>
      <c r="E9" s="112"/>
      <c r="F9" s="112"/>
      <c r="G9" s="112"/>
      <c r="H9" s="112"/>
      <c r="I9" s="112"/>
      <c r="J9" s="113"/>
      <c r="K9" s="117">
        <v>10656129000106</v>
      </c>
      <c r="L9" s="118">
        <v>11460798000170</v>
      </c>
      <c r="M9" s="119">
        <v>11460798000170</v>
      </c>
      <c r="N9" s="94"/>
      <c r="O9" s="95"/>
      <c r="P9" s="96"/>
    </row>
    <row r="10" spans="1:16" ht="13.5" thickBot="1" x14ac:dyDescent="0.25">
      <c r="A10" s="109"/>
      <c r="B10" s="110"/>
      <c r="C10" s="114"/>
      <c r="D10" s="115"/>
      <c r="E10" s="115"/>
      <c r="F10" s="115"/>
      <c r="G10" s="115"/>
      <c r="H10" s="115"/>
      <c r="I10" s="115"/>
      <c r="J10" s="116"/>
      <c r="K10" s="120">
        <v>11460798000170</v>
      </c>
      <c r="L10" s="121">
        <v>11460798000170</v>
      </c>
      <c r="M10" s="122">
        <v>11460798000170</v>
      </c>
      <c r="N10" s="97"/>
      <c r="O10" s="98"/>
      <c r="P10" s="99"/>
    </row>
    <row r="11" spans="1:16" x14ac:dyDescent="0.2">
      <c r="A11" s="146" t="s">
        <v>5</v>
      </c>
      <c r="B11" s="141" t="s">
        <v>6</v>
      </c>
      <c r="C11" s="149" t="s">
        <v>7</v>
      </c>
      <c r="D11" s="90" t="s">
        <v>8</v>
      </c>
      <c r="E11" s="90"/>
      <c r="F11" s="90"/>
      <c r="G11" s="90" t="s">
        <v>9</v>
      </c>
      <c r="H11" s="90"/>
      <c r="I11" s="141" t="s">
        <v>10</v>
      </c>
      <c r="J11" s="141"/>
      <c r="K11" s="141" t="s">
        <v>11</v>
      </c>
      <c r="L11" s="141"/>
      <c r="M11" s="141" t="s">
        <v>12</v>
      </c>
      <c r="N11" s="141"/>
      <c r="O11" s="141" t="s">
        <v>13</v>
      </c>
      <c r="P11" s="142"/>
    </row>
    <row r="12" spans="1:16" ht="27" x14ac:dyDescent="0.2">
      <c r="A12" s="147"/>
      <c r="B12" s="148"/>
      <c r="C12" s="150"/>
      <c r="D12" s="8" t="s">
        <v>14</v>
      </c>
      <c r="E12" s="9" t="s">
        <v>15</v>
      </c>
      <c r="F12" s="9" t="s">
        <v>16</v>
      </c>
      <c r="G12" s="8" t="s">
        <v>14</v>
      </c>
      <c r="H12" s="9" t="s">
        <v>17</v>
      </c>
      <c r="I12" s="8" t="s">
        <v>14</v>
      </c>
      <c r="J12" s="9" t="s">
        <v>17</v>
      </c>
      <c r="K12" s="8" t="s">
        <v>14</v>
      </c>
      <c r="L12" s="9" t="s">
        <v>17</v>
      </c>
      <c r="M12" s="8" t="s">
        <v>14</v>
      </c>
      <c r="N12" s="9" t="s">
        <v>17</v>
      </c>
      <c r="O12" s="9" t="s">
        <v>18</v>
      </c>
      <c r="P12" s="10" t="s">
        <v>19</v>
      </c>
    </row>
    <row r="13" spans="1:16" x14ac:dyDescent="0.2">
      <c r="A13" s="27">
        <v>1</v>
      </c>
      <c r="B13" s="27" t="s">
        <v>20</v>
      </c>
      <c r="C13" s="28"/>
      <c r="D13" s="29"/>
      <c r="E13" s="29"/>
      <c r="F13" s="30">
        <f>F14+F21</f>
        <v>120248.7086</v>
      </c>
      <c r="G13" s="31"/>
      <c r="H13" s="30">
        <f>H14+H21</f>
        <v>9976.67</v>
      </c>
      <c r="I13" s="31"/>
      <c r="J13" s="30">
        <f>J14+J21</f>
        <v>4856.72</v>
      </c>
      <c r="K13" s="31"/>
      <c r="L13" s="30">
        <f>L14+L21</f>
        <v>14833.39</v>
      </c>
      <c r="M13" s="31"/>
      <c r="N13" s="30">
        <f>N14+N21</f>
        <v>105415.3186</v>
      </c>
      <c r="O13" s="12">
        <f t="shared" ref="O13:O15" si="0">IF((L13/F13)=0," ",(L13/F13))</f>
        <v>0.12335591934997296</v>
      </c>
      <c r="P13" s="21">
        <f t="shared" ref="P13:P15" si="1">IF((N13/F13)=0," ",(N13/F13))</f>
        <v>0.87664408065002708</v>
      </c>
    </row>
    <row r="14" spans="1:16" x14ac:dyDescent="0.2">
      <c r="A14" s="27" t="s">
        <v>134</v>
      </c>
      <c r="B14" s="27" t="s">
        <v>20</v>
      </c>
      <c r="C14" s="28"/>
      <c r="D14" s="29"/>
      <c r="E14" s="29"/>
      <c r="F14" s="30">
        <f>F15+F17+F19</f>
        <v>113724.03</v>
      </c>
      <c r="G14" s="31"/>
      <c r="H14" s="30">
        <f>H15+H17+H19</f>
        <v>7353.57</v>
      </c>
      <c r="I14" s="31"/>
      <c r="J14" s="30">
        <f>J15+J17+J19</f>
        <v>4379.34</v>
      </c>
      <c r="K14" s="31"/>
      <c r="L14" s="30">
        <f>L15+L17+L19</f>
        <v>11732.91</v>
      </c>
      <c r="M14" s="31"/>
      <c r="N14" s="30">
        <f>N15+N17+N19</f>
        <v>101991.12</v>
      </c>
      <c r="O14" s="12">
        <f t="shared" si="0"/>
        <v>0.10317001604674052</v>
      </c>
      <c r="P14" s="21">
        <f t="shared" si="1"/>
        <v>0.89682998395325941</v>
      </c>
    </row>
    <row r="15" spans="1:16" x14ac:dyDescent="0.2">
      <c r="A15" s="27" t="s">
        <v>135</v>
      </c>
      <c r="B15" s="27" t="s">
        <v>136</v>
      </c>
      <c r="C15" s="28"/>
      <c r="D15" s="29"/>
      <c r="E15" s="29"/>
      <c r="F15" s="30">
        <f>F16</f>
        <v>109483.56</v>
      </c>
      <c r="G15" s="31"/>
      <c r="H15" s="30">
        <f>H16</f>
        <v>6569.01</v>
      </c>
      <c r="I15" s="31"/>
      <c r="J15" s="30">
        <f>J16</f>
        <v>4379.34</v>
      </c>
      <c r="K15" s="31"/>
      <c r="L15" s="30">
        <f>L16</f>
        <v>10948.35</v>
      </c>
      <c r="M15" s="31"/>
      <c r="N15" s="30">
        <f>N16</f>
        <v>98535.209999999992</v>
      </c>
      <c r="O15" s="12">
        <f t="shared" si="0"/>
        <v>9.9999945197251541E-2</v>
      </c>
      <c r="P15" s="21">
        <f t="shared" si="1"/>
        <v>0.90000005480274836</v>
      </c>
    </row>
    <row r="16" spans="1:16" x14ac:dyDescent="0.2">
      <c r="A16" s="38" t="s">
        <v>137</v>
      </c>
      <c r="B16" s="26" t="s">
        <v>21</v>
      </c>
      <c r="C16" s="24" t="s">
        <v>22</v>
      </c>
      <c r="D16" s="25">
        <v>1</v>
      </c>
      <c r="E16" s="25">
        <v>109483.56</v>
      </c>
      <c r="F16" s="14">
        <f>D16*E16</f>
        <v>109483.56</v>
      </c>
      <c r="G16" s="1">
        <v>0.06</v>
      </c>
      <c r="H16" s="2">
        <f t="shared" ref="H16" si="2">ROUND(G16*E16,2)</f>
        <v>6569.01</v>
      </c>
      <c r="I16" s="3">
        <v>0.04</v>
      </c>
      <c r="J16" s="2">
        <f t="shared" ref="J16" si="3">ROUND(I16*E16,2)</f>
        <v>4379.34</v>
      </c>
      <c r="K16" s="2">
        <f t="shared" ref="K16" si="4">G16+I16</f>
        <v>0.1</v>
      </c>
      <c r="L16" s="2">
        <f t="shared" ref="L16" si="5">H16+J16</f>
        <v>10948.35</v>
      </c>
      <c r="M16" s="2">
        <f t="shared" ref="M16" si="6">D16-K16</f>
        <v>0.9</v>
      </c>
      <c r="N16" s="2">
        <f t="shared" ref="N16" si="7">F16-L16</f>
        <v>98535.209999999992</v>
      </c>
      <c r="O16" s="11">
        <f>IF((L16/F16)=0," ",(L16/F16))</f>
        <v>9.9999945197251541E-2</v>
      </c>
      <c r="P16" s="22">
        <f t="shared" ref="P16:P17" si="8">IF((N16/F16)=0," ",(N16/F16))</f>
        <v>0.90000005480274836</v>
      </c>
    </row>
    <row r="17" spans="1:16" x14ac:dyDescent="0.2">
      <c r="A17" s="27" t="s">
        <v>138</v>
      </c>
      <c r="B17" s="27" t="s">
        <v>139</v>
      </c>
      <c r="C17" s="28"/>
      <c r="D17" s="29"/>
      <c r="E17" s="29"/>
      <c r="F17" s="30">
        <f>F18</f>
        <v>784.56</v>
      </c>
      <c r="G17" s="31"/>
      <c r="H17" s="30">
        <f>H18</f>
        <v>784.56</v>
      </c>
      <c r="I17" s="31"/>
      <c r="J17" s="30">
        <f>J18</f>
        <v>0</v>
      </c>
      <c r="K17" s="31"/>
      <c r="L17" s="30">
        <f>L18</f>
        <v>784.56</v>
      </c>
      <c r="M17" s="31"/>
      <c r="N17" s="30">
        <f>N18</f>
        <v>0</v>
      </c>
      <c r="O17" s="12">
        <f t="shared" ref="O17" si="9">IF((L17/F17)=0," ",(L17/F17))</f>
        <v>1</v>
      </c>
      <c r="P17" s="21" t="str">
        <f t="shared" si="8"/>
        <v xml:space="preserve"> </v>
      </c>
    </row>
    <row r="18" spans="1:16" ht="25.5" x14ac:dyDescent="0.2">
      <c r="A18" s="26" t="s">
        <v>140</v>
      </c>
      <c r="B18" s="26" t="s">
        <v>101</v>
      </c>
      <c r="C18" s="24" t="s">
        <v>22</v>
      </c>
      <c r="D18" s="25">
        <v>3</v>
      </c>
      <c r="E18" s="25">
        <v>261.52</v>
      </c>
      <c r="F18" s="14">
        <f>D18*E18</f>
        <v>784.56</v>
      </c>
      <c r="G18" s="1">
        <v>3</v>
      </c>
      <c r="H18" s="2">
        <f t="shared" ref="H18" si="10">ROUND(G18*E18,2)</f>
        <v>784.56</v>
      </c>
      <c r="I18" s="3">
        <v>0</v>
      </c>
      <c r="J18" s="2">
        <f t="shared" ref="J18" si="11">ROUND(I18*E18,2)</f>
        <v>0</v>
      </c>
      <c r="K18" s="2">
        <f t="shared" ref="K18" si="12">G18+I18</f>
        <v>3</v>
      </c>
      <c r="L18" s="2">
        <f t="shared" ref="L18" si="13">H18+J18</f>
        <v>784.56</v>
      </c>
      <c r="M18" s="2">
        <f t="shared" ref="M18" si="14">D18-K18</f>
        <v>0</v>
      </c>
      <c r="N18" s="2">
        <f t="shared" ref="N18" si="15">F18-L18</f>
        <v>0</v>
      </c>
      <c r="O18" s="11">
        <f>IF((L18/F18)=0," ",(L18/F18))</f>
        <v>1</v>
      </c>
      <c r="P18" s="22" t="str">
        <f t="shared" ref="P18" si="16">IF((N18/F18)=0," ",(N18/F18))</f>
        <v xml:space="preserve"> </v>
      </c>
    </row>
    <row r="19" spans="1:16" x14ac:dyDescent="0.2">
      <c r="A19" s="27" t="s">
        <v>141</v>
      </c>
      <c r="B19" s="27" t="s">
        <v>142</v>
      </c>
      <c r="C19" s="28"/>
      <c r="D19" s="29"/>
      <c r="E19" s="29"/>
      <c r="F19" s="30">
        <f>F20</f>
        <v>3455.91</v>
      </c>
      <c r="G19" s="31"/>
      <c r="H19" s="30">
        <f>H20</f>
        <v>0</v>
      </c>
      <c r="I19" s="31"/>
      <c r="J19" s="30">
        <f>J20</f>
        <v>0</v>
      </c>
      <c r="K19" s="31"/>
      <c r="L19" s="30">
        <f>L20</f>
        <v>0</v>
      </c>
      <c r="M19" s="31"/>
      <c r="N19" s="30">
        <f>N20</f>
        <v>3455.91</v>
      </c>
      <c r="O19" s="12" t="str">
        <f t="shared" ref="O19" si="17">IF((L19/F19)=0," ",(L19/F19))</f>
        <v xml:space="preserve"> </v>
      </c>
      <c r="P19" s="21">
        <f t="shared" ref="P19:P20" si="18">IF((N19/F19)=0," ",(N19/F19))</f>
        <v>1</v>
      </c>
    </row>
    <row r="20" spans="1:16" ht="51" customHeight="1" x14ac:dyDescent="0.2">
      <c r="A20" s="26" t="s">
        <v>143</v>
      </c>
      <c r="B20" s="26" t="s">
        <v>144</v>
      </c>
      <c r="C20" s="24" t="s">
        <v>23</v>
      </c>
      <c r="D20" s="25">
        <v>267.89999999999998</v>
      </c>
      <c r="E20" s="25">
        <v>12.9</v>
      </c>
      <c r="F20" s="14">
        <f>D20*E20</f>
        <v>3455.91</v>
      </c>
      <c r="G20" s="1"/>
      <c r="H20" s="2">
        <f t="shared" ref="H20" si="19">ROUND(G20*E20,2)</f>
        <v>0</v>
      </c>
      <c r="I20" s="3"/>
      <c r="J20" s="2">
        <f t="shared" ref="J20" si="20">ROUND(I20*E20,2)</f>
        <v>0</v>
      </c>
      <c r="K20" s="2">
        <f t="shared" ref="K20" si="21">G20+I20</f>
        <v>0</v>
      </c>
      <c r="L20" s="2">
        <f t="shared" ref="L20" si="22">H20+J20</f>
        <v>0</v>
      </c>
      <c r="M20" s="2">
        <f t="shared" ref="M20" si="23">D20-K20</f>
        <v>267.89999999999998</v>
      </c>
      <c r="N20" s="2">
        <f t="shared" ref="N20" si="24">F20-L20</f>
        <v>3455.91</v>
      </c>
      <c r="O20" s="11" t="str">
        <f>IF((L20/F20)=0," ",(L20/F20))</f>
        <v xml:space="preserve"> </v>
      </c>
      <c r="P20" s="22">
        <f t="shared" si="18"/>
        <v>1</v>
      </c>
    </row>
    <row r="21" spans="1:16" x14ac:dyDescent="0.2">
      <c r="A21" s="27" t="s">
        <v>145</v>
      </c>
      <c r="B21" s="27" t="s">
        <v>40</v>
      </c>
      <c r="C21" s="28"/>
      <c r="D21" s="29"/>
      <c r="E21" s="29"/>
      <c r="F21" s="30">
        <f>SUM(F22:F25)</f>
        <v>6524.6786000000002</v>
      </c>
      <c r="G21" s="31"/>
      <c r="H21" s="30">
        <f>SUM(H22:H25)</f>
        <v>2623.1</v>
      </c>
      <c r="I21" s="31"/>
      <c r="J21" s="30">
        <f>SUM(J22:J25)</f>
        <v>477.38</v>
      </c>
      <c r="K21" s="31"/>
      <c r="L21" s="30">
        <f>SUM(L22:L25)</f>
        <v>3100.48</v>
      </c>
      <c r="M21" s="31"/>
      <c r="N21" s="30">
        <f>SUM(N22:N25)</f>
        <v>3424.1986000000002</v>
      </c>
      <c r="O21" s="12">
        <f t="shared" ref="O21:O25" si="25">IF((L21/F21)=0," ",(L21/F21))</f>
        <v>0.47519275508835024</v>
      </c>
      <c r="P21" s="21">
        <f t="shared" ref="P21:P25" si="26">IF((N21/F21)=0," ",(N21/F21))</f>
        <v>0.52480724491164976</v>
      </c>
    </row>
    <row r="22" spans="1:16" ht="51" x14ac:dyDescent="0.2">
      <c r="A22" s="62" t="s">
        <v>146</v>
      </c>
      <c r="B22" s="26" t="s">
        <v>115</v>
      </c>
      <c r="C22" s="24" t="s">
        <v>22</v>
      </c>
      <c r="D22" s="25">
        <v>4</v>
      </c>
      <c r="E22" s="25">
        <v>585.03</v>
      </c>
      <c r="F22" s="14">
        <f t="shared" ref="F22:F25" si="27">D22*E22</f>
        <v>2340.12</v>
      </c>
      <c r="G22" s="1">
        <v>4</v>
      </c>
      <c r="H22" s="2">
        <f t="shared" ref="H22:H25" si="28">ROUND(G22*E22,2)</f>
        <v>2340.12</v>
      </c>
      <c r="I22" s="3">
        <v>0</v>
      </c>
      <c r="J22" s="2">
        <f t="shared" ref="J22:J25" si="29">ROUND(I22*E22,2)</f>
        <v>0</v>
      </c>
      <c r="K22" s="2">
        <f t="shared" ref="K22:K25" si="30">G22+I22</f>
        <v>4</v>
      </c>
      <c r="L22" s="2">
        <f t="shared" ref="L22:L25" si="31">H22+J22</f>
        <v>2340.12</v>
      </c>
      <c r="M22" s="2">
        <f t="shared" ref="M22:M25" si="32">D22-K22</f>
        <v>0</v>
      </c>
      <c r="N22" s="2">
        <f t="shared" ref="N22:N25" si="33">F22-L22</f>
        <v>0</v>
      </c>
      <c r="O22" s="11">
        <f t="shared" si="25"/>
        <v>1</v>
      </c>
      <c r="P22" s="22" t="str">
        <f t="shared" si="26"/>
        <v xml:space="preserve"> </v>
      </c>
    </row>
    <row r="23" spans="1:16" ht="41.25" customHeight="1" x14ac:dyDescent="0.2">
      <c r="A23" s="26" t="s">
        <v>147</v>
      </c>
      <c r="B23" s="26" t="s">
        <v>148</v>
      </c>
      <c r="C23" s="24" t="s">
        <v>22</v>
      </c>
      <c r="D23" s="25">
        <v>1</v>
      </c>
      <c r="E23" s="25">
        <v>1226.98</v>
      </c>
      <c r="F23" s="14">
        <f t="shared" si="27"/>
        <v>1226.98</v>
      </c>
      <c r="G23" s="1"/>
      <c r="H23" s="2">
        <f t="shared" si="28"/>
        <v>0</v>
      </c>
      <c r="I23" s="3"/>
      <c r="J23" s="2">
        <f t="shared" si="29"/>
        <v>0</v>
      </c>
      <c r="K23" s="2">
        <f t="shared" si="30"/>
        <v>0</v>
      </c>
      <c r="L23" s="2">
        <f t="shared" si="31"/>
        <v>0</v>
      </c>
      <c r="M23" s="2">
        <f t="shared" si="32"/>
        <v>1</v>
      </c>
      <c r="N23" s="2">
        <f t="shared" si="33"/>
        <v>1226.98</v>
      </c>
      <c r="O23" s="11" t="str">
        <f t="shared" si="25"/>
        <v xml:space="preserve"> </v>
      </c>
      <c r="P23" s="22">
        <f t="shared" si="26"/>
        <v>1</v>
      </c>
    </row>
    <row r="24" spans="1:16" x14ac:dyDescent="0.2">
      <c r="A24" s="38" t="s">
        <v>149</v>
      </c>
      <c r="B24" s="26" t="s">
        <v>50</v>
      </c>
      <c r="C24" s="24" t="s">
        <v>35</v>
      </c>
      <c r="D24" s="25">
        <v>37.840000000000003</v>
      </c>
      <c r="E24" s="25">
        <v>11.87</v>
      </c>
      <c r="F24" s="14">
        <f t="shared" si="27"/>
        <v>449.16079999999999</v>
      </c>
      <c r="G24" s="1">
        <v>10</v>
      </c>
      <c r="H24" s="2">
        <f t="shared" si="28"/>
        <v>118.7</v>
      </c>
      <c r="I24" s="3">
        <v>10</v>
      </c>
      <c r="J24" s="2">
        <f t="shared" si="29"/>
        <v>118.7</v>
      </c>
      <c r="K24" s="2">
        <f t="shared" si="30"/>
        <v>20</v>
      </c>
      <c r="L24" s="2">
        <f t="shared" si="31"/>
        <v>237.4</v>
      </c>
      <c r="M24" s="2">
        <f t="shared" si="32"/>
        <v>17.840000000000003</v>
      </c>
      <c r="N24" s="2">
        <f t="shared" si="33"/>
        <v>211.76079999999999</v>
      </c>
      <c r="O24" s="11">
        <f t="shared" si="25"/>
        <v>0.52854122621564481</v>
      </c>
      <c r="P24" s="22">
        <f t="shared" si="26"/>
        <v>0.47145877378435513</v>
      </c>
    </row>
    <row r="25" spans="1:16" ht="38.25" x14ac:dyDescent="0.2">
      <c r="A25" s="38" t="s">
        <v>150</v>
      </c>
      <c r="B25" s="26" t="s">
        <v>41</v>
      </c>
      <c r="C25" s="24" t="s">
        <v>42</v>
      </c>
      <c r="D25" s="25">
        <v>2559.61</v>
      </c>
      <c r="E25" s="25">
        <v>0.98</v>
      </c>
      <c r="F25" s="14">
        <f t="shared" si="27"/>
        <v>2508.4178000000002</v>
      </c>
      <c r="G25" s="1">
        <v>167.63</v>
      </c>
      <c r="H25" s="2">
        <f t="shared" si="28"/>
        <v>164.28</v>
      </c>
      <c r="I25" s="3">
        <v>366</v>
      </c>
      <c r="J25" s="2">
        <f t="shared" si="29"/>
        <v>358.68</v>
      </c>
      <c r="K25" s="2">
        <f t="shared" si="30"/>
        <v>533.63</v>
      </c>
      <c r="L25" s="2">
        <f t="shared" si="31"/>
        <v>522.96</v>
      </c>
      <c r="M25" s="2">
        <f t="shared" si="32"/>
        <v>2025.98</v>
      </c>
      <c r="N25" s="2">
        <f t="shared" si="33"/>
        <v>1985.4578000000001</v>
      </c>
      <c r="O25" s="11">
        <f t="shared" si="25"/>
        <v>0.20848201603417102</v>
      </c>
      <c r="P25" s="22">
        <f t="shared" si="26"/>
        <v>0.79151798396582895</v>
      </c>
    </row>
    <row r="26" spans="1:16" ht="25.5" x14ac:dyDescent="0.2">
      <c r="A26" s="27">
        <v>2</v>
      </c>
      <c r="B26" s="27" t="s">
        <v>151</v>
      </c>
      <c r="C26" s="28"/>
      <c r="D26" s="29"/>
      <c r="E26" s="29"/>
      <c r="F26" s="30">
        <f>(F27+F54+F76+F82+F96+F117+F152+F193+F207+F212+F241+F250+F440+F462+F467)-0.04</f>
        <v>1197726.2604499999</v>
      </c>
      <c r="G26" s="31"/>
      <c r="H26" s="30">
        <f>H27+H54+H76+H82+H96+H117+H152+H193+H207+H212+H241+H250+H440+H462+H467</f>
        <v>73788.27</v>
      </c>
      <c r="I26" s="31"/>
      <c r="J26" s="30">
        <f>J27+J54+J76+J82+J96+J117+J152+J193+J207+J212+J241+J250+J440+J462+J467</f>
        <v>63118.57</v>
      </c>
      <c r="K26" s="31"/>
      <c r="L26" s="30">
        <f>L27+L54+L76+L82+L96+L117+L152+L193+L207+L212+L241+L250+L440+L462+L467</f>
        <v>136906.83999999997</v>
      </c>
      <c r="M26" s="31"/>
      <c r="N26" s="30">
        <f>(N27+N54+N76+N82+N96+N117+N152+N193+N207+N212+N241+N250+N440+N462+N467)-0.04</f>
        <v>1060819.4204499999</v>
      </c>
      <c r="O26" s="12">
        <f t="shared" ref="O26:O32" si="34">IF((L26/F26)=0," ",(L26/F26))</f>
        <v>0.1143056176697357</v>
      </c>
      <c r="P26" s="21">
        <f t="shared" ref="P26:P32" si="35">IF((N26/F26)=0," ",(N26/F26))</f>
        <v>0.88569438233026421</v>
      </c>
    </row>
    <row r="27" spans="1:16" ht="24" customHeight="1" x14ac:dyDescent="0.2">
      <c r="A27" s="27" t="s">
        <v>152</v>
      </c>
      <c r="B27" s="27" t="s">
        <v>24</v>
      </c>
      <c r="C27" s="28"/>
      <c r="D27" s="29"/>
      <c r="E27" s="29"/>
      <c r="F27" s="30">
        <f>F28+F33+F43+F47+F49+F52</f>
        <v>206885.21399999998</v>
      </c>
      <c r="G27" s="31"/>
      <c r="H27" s="30">
        <f>H28+H33+H43+H47+H49+H52</f>
        <v>70334.509999999995</v>
      </c>
      <c r="I27" s="31"/>
      <c r="J27" s="30">
        <f>J28+J33+J43+J47+J49+J52</f>
        <v>58761.82</v>
      </c>
      <c r="K27" s="31"/>
      <c r="L27" s="30">
        <f>L28+L33+L43+L47+L49+L52</f>
        <v>129096.32999999999</v>
      </c>
      <c r="M27" s="31"/>
      <c r="N27" s="30">
        <f>N28+N33+N43+N47+N49+N52</f>
        <v>77788.884000000005</v>
      </c>
      <c r="O27" s="12">
        <f t="shared" si="34"/>
        <v>0.62399978956446833</v>
      </c>
      <c r="P27" s="21">
        <f t="shared" si="35"/>
        <v>0.37600021043553172</v>
      </c>
    </row>
    <row r="28" spans="1:16" ht="33" customHeight="1" x14ac:dyDescent="0.2">
      <c r="A28" s="27" t="s">
        <v>153</v>
      </c>
      <c r="B28" s="27" t="s">
        <v>154</v>
      </c>
      <c r="C28" s="28"/>
      <c r="D28" s="29"/>
      <c r="E28" s="29"/>
      <c r="F28" s="30">
        <f>SUM(F29:F32)</f>
        <v>11813.560000000001</v>
      </c>
      <c r="G28" s="31"/>
      <c r="H28" s="30">
        <f>SUM(H29:H32)</f>
        <v>8557.56</v>
      </c>
      <c r="I28" s="31"/>
      <c r="J28" s="30">
        <f>SUM(J29:J32)</f>
        <v>3256</v>
      </c>
      <c r="K28" s="31"/>
      <c r="L28" s="30">
        <f>SUM(L29:L32)</f>
        <v>11813.560000000001</v>
      </c>
      <c r="M28" s="31"/>
      <c r="N28" s="30">
        <f>SUM(N29:N32)</f>
        <v>0</v>
      </c>
      <c r="O28" s="12">
        <f t="shared" si="34"/>
        <v>1</v>
      </c>
      <c r="P28" s="21" t="str">
        <f t="shared" si="35"/>
        <v xml:space="preserve"> </v>
      </c>
    </row>
    <row r="29" spans="1:16" ht="26.25" customHeight="1" x14ac:dyDescent="0.2">
      <c r="A29" s="62" t="s">
        <v>155</v>
      </c>
      <c r="B29" s="26" t="s">
        <v>156</v>
      </c>
      <c r="C29" s="24" t="s">
        <v>25</v>
      </c>
      <c r="D29" s="25">
        <v>4</v>
      </c>
      <c r="E29" s="25">
        <v>24.64</v>
      </c>
      <c r="F29" s="14">
        <f t="shared" ref="F29:F32" si="36">D29*E29</f>
        <v>98.56</v>
      </c>
      <c r="G29" s="1">
        <v>4</v>
      </c>
      <c r="H29" s="2">
        <f t="shared" ref="H29:H32" si="37">ROUND(G29*E29,2)</f>
        <v>98.56</v>
      </c>
      <c r="I29" s="3">
        <v>0</v>
      </c>
      <c r="J29" s="2">
        <f t="shared" ref="J29:J32" si="38">ROUND(I29*E29,2)</f>
        <v>0</v>
      </c>
      <c r="K29" s="2">
        <f t="shared" ref="K29:K32" si="39">G29+I29</f>
        <v>4</v>
      </c>
      <c r="L29" s="2">
        <f t="shared" ref="L29:L32" si="40">H29+J29</f>
        <v>98.56</v>
      </c>
      <c r="M29" s="2">
        <f t="shared" ref="M29:M32" si="41">D29-K29</f>
        <v>0</v>
      </c>
      <c r="N29" s="2">
        <f t="shared" ref="N29:N32" si="42">F29-L29</f>
        <v>0</v>
      </c>
      <c r="O29" s="11">
        <f t="shared" si="34"/>
        <v>1</v>
      </c>
      <c r="P29" s="22" t="str">
        <f t="shared" si="35"/>
        <v xml:space="preserve"> </v>
      </c>
    </row>
    <row r="30" spans="1:16" ht="25.5" x14ac:dyDescent="0.2">
      <c r="A30" s="62" t="s">
        <v>157</v>
      </c>
      <c r="B30" s="26" t="s">
        <v>158</v>
      </c>
      <c r="C30" s="24" t="s">
        <v>25</v>
      </c>
      <c r="D30" s="25">
        <v>110</v>
      </c>
      <c r="E30" s="25">
        <v>25.12</v>
      </c>
      <c r="F30" s="14">
        <f t="shared" si="36"/>
        <v>2763.2000000000003</v>
      </c>
      <c r="G30" s="1">
        <v>110</v>
      </c>
      <c r="H30" s="2">
        <f t="shared" si="37"/>
        <v>2763.2</v>
      </c>
      <c r="I30" s="3">
        <v>0</v>
      </c>
      <c r="J30" s="2">
        <f t="shared" si="38"/>
        <v>0</v>
      </c>
      <c r="K30" s="2">
        <f t="shared" si="39"/>
        <v>110</v>
      </c>
      <c r="L30" s="2">
        <f t="shared" si="40"/>
        <v>2763.2</v>
      </c>
      <c r="M30" s="2">
        <f t="shared" si="41"/>
        <v>0</v>
      </c>
      <c r="N30" s="2">
        <f t="shared" si="42"/>
        <v>0</v>
      </c>
      <c r="O30" s="11">
        <f t="shared" si="34"/>
        <v>0.99999999999999989</v>
      </c>
      <c r="P30" s="22" t="str">
        <f t="shared" si="35"/>
        <v xml:space="preserve"> </v>
      </c>
    </row>
    <row r="31" spans="1:16" ht="30.75" customHeight="1" x14ac:dyDescent="0.2">
      <c r="A31" s="38" t="s">
        <v>159</v>
      </c>
      <c r="B31" s="26" t="s">
        <v>160</v>
      </c>
      <c r="C31" s="24" t="s">
        <v>25</v>
      </c>
      <c r="D31" s="25">
        <v>110</v>
      </c>
      <c r="E31" s="25">
        <v>29.6</v>
      </c>
      <c r="F31" s="14">
        <f t="shared" si="36"/>
        <v>3256</v>
      </c>
      <c r="G31" s="1"/>
      <c r="H31" s="2">
        <f t="shared" si="37"/>
        <v>0</v>
      </c>
      <c r="I31" s="3">
        <v>110</v>
      </c>
      <c r="J31" s="2">
        <f t="shared" si="38"/>
        <v>3256</v>
      </c>
      <c r="K31" s="2">
        <f t="shared" si="39"/>
        <v>110</v>
      </c>
      <c r="L31" s="2">
        <f t="shared" si="40"/>
        <v>3256</v>
      </c>
      <c r="M31" s="2">
        <f t="shared" si="41"/>
        <v>0</v>
      </c>
      <c r="N31" s="2">
        <f t="shared" si="42"/>
        <v>0</v>
      </c>
      <c r="O31" s="11">
        <f t="shared" si="34"/>
        <v>1</v>
      </c>
      <c r="P31" s="22" t="str">
        <f t="shared" si="35"/>
        <v xml:space="preserve"> </v>
      </c>
    </row>
    <row r="32" spans="1:16" x14ac:dyDescent="0.2">
      <c r="A32" s="62" t="s">
        <v>161</v>
      </c>
      <c r="B32" s="26" t="s">
        <v>27</v>
      </c>
      <c r="C32" s="24" t="s">
        <v>25</v>
      </c>
      <c r="D32" s="25">
        <v>220</v>
      </c>
      <c r="E32" s="25">
        <v>25.89</v>
      </c>
      <c r="F32" s="14">
        <f t="shared" si="36"/>
        <v>5695.8</v>
      </c>
      <c r="G32" s="1">
        <v>220</v>
      </c>
      <c r="H32" s="2">
        <f t="shared" si="37"/>
        <v>5695.8</v>
      </c>
      <c r="I32" s="3">
        <v>0</v>
      </c>
      <c r="J32" s="2">
        <f t="shared" si="38"/>
        <v>0</v>
      </c>
      <c r="K32" s="2">
        <f t="shared" si="39"/>
        <v>220</v>
      </c>
      <c r="L32" s="2">
        <f t="shared" si="40"/>
        <v>5695.8</v>
      </c>
      <c r="M32" s="2">
        <f t="shared" si="41"/>
        <v>0</v>
      </c>
      <c r="N32" s="2">
        <f t="shared" si="42"/>
        <v>0</v>
      </c>
      <c r="O32" s="11">
        <f t="shared" si="34"/>
        <v>1</v>
      </c>
      <c r="P32" s="22" t="str">
        <f t="shared" si="35"/>
        <v xml:space="preserve"> </v>
      </c>
    </row>
    <row r="33" spans="1:19" x14ac:dyDescent="0.2">
      <c r="A33" s="27" t="s">
        <v>162</v>
      </c>
      <c r="B33" s="27" t="s">
        <v>163</v>
      </c>
      <c r="C33" s="28"/>
      <c r="D33" s="29"/>
      <c r="E33" s="29"/>
      <c r="F33" s="30">
        <f>SUM(F34:F42)</f>
        <v>81895.436700000006</v>
      </c>
      <c r="G33" s="31"/>
      <c r="H33" s="30">
        <f>SUM(H34:H42)</f>
        <v>46990.299999999996</v>
      </c>
      <c r="I33" s="31"/>
      <c r="J33" s="30">
        <f>SUM(J34:J42)</f>
        <v>0</v>
      </c>
      <c r="K33" s="31"/>
      <c r="L33" s="30">
        <f>SUM(L34:L42)</f>
        <v>46990.299999999996</v>
      </c>
      <c r="M33" s="31"/>
      <c r="N33" s="30">
        <f>SUM(N34:N42)</f>
        <v>34905.136699999995</v>
      </c>
      <c r="O33" s="12">
        <f t="shared" ref="O33:O57" si="43">IF((L33/F33)=0," ",(L33/F33))</f>
        <v>0.5737841068255759</v>
      </c>
      <c r="P33" s="21">
        <f t="shared" ref="P33:P42" si="44">IF((N33/F33)=0," ",(N33/F33))</f>
        <v>0.42621589317442388</v>
      </c>
    </row>
    <row r="34" spans="1:19" ht="51" x14ac:dyDescent="0.2">
      <c r="A34" s="26" t="s">
        <v>164</v>
      </c>
      <c r="B34" s="26" t="s">
        <v>165</v>
      </c>
      <c r="C34" s="24" t="s">
        <v>166</v>
      </c>
      <c r="D34" s="25">
        <v>1</v>
      </c>
      <c r="E34" s="25">
        <v>674.87</v>
      </c>
      <c r="F34" s="14">
        <f t="shared" ref="F34:F42" si="45">D34*E34</f>
        <v>674.87</v>
      </c>
      <c r="G34" s="1"/>
      <c r="H34" s="2">
        <f t="shared" ref="H34:H42" si="46">ROUND(G34*E34,2)</f>
        <v>0</v>
      </c>
      <c r="I34" s="3"/>
      <c r="J34" s="2">
        <f t="shared" ref="J34:J42" si="47">ROUND(I34*E34,2)</f>
        <v>0</v>
      </c>
      <c r="K34" s="2">
        <f t="shared" ref="K34:K42" si="48">G34+I34</f>
        <v>0</v>
      </c>
      <c r="L34" s="2">
        <f t="shared" ref="L34:L42" si="49">H34+J34</f>
        <v>0</v>
      </c>
      <c r="M34" s="2">
        <f t="shared" ref="M34:M42" si="50">D34-K34</f>
        <v>1</v>
      </c>
      <c r="N34" s="2">
        <f t="shared" ref="N34:N42" si="51">F34-L34</f>
        <v>674.87</v>
      </c>
      <c r="O34" s="11" t="str">
        <f t="shared" si="43"/>
        <v xml:space="preserve"> </v>
      </c>
      <c r="P34" s="22">
        <f t="shared" si="44"/>
        <v>1</v>
      </c>
    </row>
    <row r="35" spans="1:19" ht="38.25" x14ac:dyDescent="0.2">
      <c r="A35" s="62" t="s">
        <v>167</v>
      </c>
      <c r="B35" s="26" t="s">
        <v>168</v>
      </c>
      <c r="C35" s="24" t="s">
        <v>22</v>
      </c>
      <c r="D35" s="25">
        <v>1</v>
      </c>
      <c r="E35" s="25">
        <v>1915.48</v>
      </c>
      <c r="F35" s="14">
        <f t="shared" si="45"/>
        <v>1915.48</v>
      </c>
      <c r="G35" s="1">
        <v>1</v>
      </c>
      <c r="H35" s="2">
        <f t="shared" si="46"/>
        <v>1915.48</v>
      </c>
      <c r="I35" s="3">
        <v>0</v>
      </c>
      <c r="J35" s="2">
        <f t="shared" si="47"/>
        <v>0</v>
      </c>
      <c r="K35" s="2">
        <f t="shared" si="48"/>
        <v>1</v>
      </c>
      <c r="L35" s="2">
        <f t="shared" si="49"/>
        <v>1915.48</v>
      </c>
      <c r="M35" s="2">
        <f t="shared" si="50"/>
        <v>0</v>
      </c>
      <c r="N35" s="2">
        <f t="shared" si="51"/>
        <v>0</v>
      </c>
      <c r="O35" s="11">
        <f t="shared" si="43"/>
        <v>1</v>
      </c>
      <c r="P35" s="22" t="str">
        <f t="shared" si="44"/>
        <v xml:space="preserve"> </v>
      </c>
    </row>
    <row r="36" spans="1:19" ht="25.5" x14ac:dyDescent="0.2">
      <c r="A36" s="62" t="s">
        <v>169</v>
      </c>
      <c r="B36" s="26" t="s">
        <v>170</v>
      </c>
      <c r="C36" s="24" t="s">
        <v>22</v>
      </c>
      <c r="D36" s="25">
        <v>1</v>
      </c>
      <c r="E36" s="25">
        <v>18412.849999999999</v>
      </c>
      <c r="F36" s="14">
        <f t="shared" si="45"/>
        <v>18412.849999999999</v>
      </c>
      <c r="G36" s="1">
        <v>0.53</v>
      </c>
      <c r="H36" s="1">
        <f t="shared" si="46"/>
        <v>9758.81</v>
      </c>
      <c r="I36" s="3">
        <v>0</v>
      </c>
      <c r="J36" s="2">
        <f t="shared" si="47"/>
        <v>0</v>
      </c>
      <c r="K36" s="2">
        <f t="shared" si="48"/>
        <v>0.53</v>
      </c>
      <c r="L36" s="2">
        <f t="shared" si="49"/>
        <v>9758.81</v>
      </c>
      <c r="M36" s="2">
        <f t="shared" si="50"/>
        <v>0.47</v>
      </c>
      <c r="N36" s="2">
        <f t="shared" si="51"/>
        <v>8654.0399999999991</v>
      </c>
      <c r="O36" s="11">
        <f t="shared" si="43"/>
        <v>0.52999997284505118</v>
      </c>
      <c r="P36" s="22">
        <f t="shared" si="44"/>
        <v>0.47000002715494882</v>
      </c>
    </row>
    <row r="37" spans="1:19" ht="38.25" x14ac:dyDescent="0.2">
      <c r="A37" s="62" t="s">
        <v>171</v>
      </c>
      <c r="B37" s="26" t="s">
        <v>104</v>
      </c>
      <c r="C37" s="24" t="s">
        <v>22</v>
      </c>
      <c r="D37" s="25">
        <v>1</v>
      </c>
      <c r="E37" s="25">
        <v>14996.86</v>
      </c>
      <c r="F37" s="14">
        <f t="shared" si="45"/>
        <v>14996.86</v>
      </c>
      <c r="G37" s="1">
        <v>0.5</v>
      </c>
      <c r="H37" s="1">
        <f t="shared" si="46"/>
        <v>7498.43</v>
      </c>
      <c r="I37" s="3">
        <v>0</v>
      </c>
      <c r="J37" s="2">
        <f t="shared" si="47"/>
        <v>0</v>
      </c>
      <c r="K37" s="2">
        <f t="shared" si="48"/>
        <v>0.5</v>
      </c>
      <c r="L37" s="2">
        <f t="shared" si="49"/>
        <v>7498.43</v>
      </c>
      <c r="M37" s="2">
        <f t="shared" si="50"/>
        <v>0.5</v>
      </c>
      <c r="N37" s="2">
        <f t="shared" si="51"/>
        <v>7498.43</v>
      </c>
      <c r="O37" s="11">
        <f t="shared" si="43"/>
        <v>0.5</v>
      </c>
      <c r="P37" s="22">
        <f t="shared" si="44"/>
        <v>0.5</v>
      </c>
    </row>
    <row r="38" spans="1:19" ht="42.6" customHeight="1" x14ac:dyDescent="0.2">
      <c r="A38" s="62" t="s">
        <v>172</v>
      </c>
      <c r="B38" s="26" t="s">
        <v>102</v>
      </c>
      <c r="C38" s="24" t="s">
        <v>22</v>
      </c>
      <c r="D38" s="25">
        <v>1</v>
      </c>
      <c r="E38" s="25">
        <v>22062.1</v>
      </c>
      <c r="F38" s="14">
        <f t="shared" si="45"/>
        <v>22062.1</v>
      </c>
      <c r="G38" s="1">
        <v>0.31</v>
      </c>
      <c r="H38" s="1">
        <f t="shared" si="46"/>
        <v>6839.25</v>
      </c>
      <c r="I38" s="3">
        <v>0</v>
      </c>
      <c r="J38" s="2">
        <f t="shared" si="47"/>
        <v>0</v>
      </c>
      <c r="K38" s="2">
        <f t="shared" si="48"/>
        <v>0.31</v>
      </c>
      <c r="L38" s="2">
        <f t="shared" si="49"/>
        <v>6839.25</v>
      </c>
      <c r="M38" s="2">
        <f t="shared" si="50"/>
        <v>0.69</v>
      </c>
      <c r="N38" s="2">
        <f t="shared" si="51"/>
        <v>15222.849999999999</v>
      </c>
      <c r="O38" s="11">
        <f t="shared" si="43"/>
        <v>0.30999995467339919</v>
      </c>
      <c r="P38" s="22">
        <f t="shared" si="44"/>
        <v>0.69000004532660075</v>
      </c>
    </row>
    <row r="39" spans="1:19" ht="39.6" customHeight="1" x14ac:dyDescent="0.2">
      <c r="A39" s="62" t="s">
        <v>173</v>
      </c>
      <c r="B39" s="26" t="s">
        <v>103</v>
      </c>
      <c r="C39" s="24" t="s">
        <v>22</v>
      </c>
      <c r="D39" s="25">
        <v>1</v>
      </c>
      <c r="E39" s="25">
        <v>21100.07</v>
      </c>
      <c r="F39" s="14">
        <f t="shared" si="45"/>
        <v>21100.07</v>
      </c>
      <c r="G39" s="1">
        <v>0.92</v>
      </c>
      <c r="H39" s="2">
        <f t="shared" si="46"/>
        <v>19412.060000000001</v>
      </c>
      <c r="I39" s="3">
        <v>0</v>
      </c>
      <c r="J39" s="2">
        <f t="shared" si="47"/>
        <v>0</v>
      </c>
      <c r="K39" s="2">
        <f t="shared" si="48"/>
        <v>0.92</v>
      </c>
      <c r="L39" s="2">
        <f t="shared" si="49"/>
        <v>19412.060000000001</v>
      </c>
      <c r="M39" s="2">
        <f t="shared" si="50"/>
        <v>7.999999999999996E-2</v>
      </c>
      <c r="N39" s="2">
        <f t="shared" si="51"/>
        <v>1688.0099999999984</v>
      </c>
      <c r="O39" s="11">
        <f t="shared" si="43"/>
        <v>0.9199997914698862</v>
      </c>
      <c r="P39" s="22">
        <f t="shared" si="44"/>
        <v>8.0000208530113803E-2</v>
      </c>
    </row>
    <row r="40" spans="1:19" ht="31.15" customHeight="1" x14ac:dyDescent="0.2">
      <c r="A40" s="62" t="s">
        <v>174</v>
      </c>
      <c r="B40" s="26" t="s">
        <v>175</v>
      </c>
      <c r="C40" s="24" t="s">
        <v>23</v>
      </c>
      <c r="D40" s="25">
        <v>343.92</v>
      </c>
      <c r="E40" s="25">
        <v>2.72</v>
      </c>
      <c r="F40" s="14">
        <f t="shared" si="45"/>
        <v>935.46240000000012</v>
      </c>
      <c r="G40" s="1">
        <v>342.92</v>
      </c>
      <c r="H40" s="2">
        <f t="shared" si="46"/>
        <v>932.74</v>
      </c>
      <c r="I40" s="3">
        <v>0</v>
      </c>
      <c r="J40" s="2">
        <f t="shared" si="47"/>
        <v>0</v>
      </c>
      <c r="K40" s="2">
        <f t="shared" si="48"/>
        <v>342.92</v>
      </c>
      <c r="L40" s="2">
        <f t="shared" si="49"/>
        <v>932.74</v>
      </c>
      <c r="M40" s="2">
        <f t="shared" si="50"/>
        <v>1</v>
      </c>
      <c r="N40" s="2">
        <f t="shared" si="51"/>
        <v>2.722400000000107</v>
      </c>
      <c r="O40" s="11">
        <f t="shared" si="43"/>
        <v>0.99708978148132932</v>
      </c>
      <c r="P40" s="22">
        <f t="shared" si="44"/>
        <v>2.9102185186706668E-3</v>
      </c>
    </row>
    <row r="41" spans="1:19" ht="25.5" x14ac:dyDescent="0.2">
      <c r="A41" s="62" t="s">
        <v>176</v>
      </c>
      <c r="B41" s="26" t="s">
        <v>105</v>
      </c>
      <c r="C41" s="24" t="s">
        <v>23</v>
      </c>
      <c r="D41" s="25">
        <v>165.19</v>
      </c>
      <c r="E41" s="25">
        <v>4.97</v>
      </c>
      <c r="F41" s="14">
        <f t="shared" si="45"/>
        <v>820.99429999999995</v>
      </c>
      <c r="G41" s="1">
        <v>127.47</v>
      </c>
      <c r="H41" s="2">
        <f t="shared" si="46"/>
        <v>633.53</v>
      </c>
      <c r="I41" s="3">
        <v>0</v>
      </c>
      <c r="J41" s="2">
        <f t="shared" si="47"/>
        <v>0</v>
      </c>
      <c r="K41" s="2">
        <f t="shared" si="48"/>
        <v>127.47</v>
      </c>
      <c r="L41" s="2">
        <f t="shared" si="49"/>
        <v>633.53</v>
      </c>
      <c r="M41" s="2">
        <f t="shared" si="50"/>
        <v>37.72</v>
      </c>
      <c r="N41" s="2">
        <f t="shared" si="51"/>
        <v>187.46429999999998</v>
      </c>
      <c r="O41" s="11">
        <f t="shared" si="43"/>
        <v>0.77166187390095153</v>
      </c>
      <c r="P41" s="22">
        <f t="shared" si="44"/>
        <v>0.22833812609904841</v>
      </c>
    </row>
    <row r="42" spans="1:19" ht="25.5" x14ac:dyDescent="0.2">
      <c r="A42" s="26" t="s">
        <v>177</v>
      </c>
      <c r="B42" s="26" t="s">
        <v>106</v>
      </c>
      <c r="C42" s="24" t="s">
        <v>22</v>
      </c>
      <c r="D42" s="25">
        <v>1</v>
      </c>
      <c r="E42" s="25">
        <v>976.75</v>
      </c>
      <c r="F42" s="14">
        <f t="shared" si="45"/>
        <v>976.75</v>
      </c>
      <c r="G42" s="1"/>
      <c r="H42" s="2">
        <f t="shared" si="46"/>
        <v>0</v>
      </c>
      <c r="I42" s="3"/>
      <c r="J42" s="2">
        <f t="shared" si="47"/>
        <v>0</v>
      </c>
      <c r="K42" s="2">
        <f t="shared" si="48"/>
        <v>0</v>
      </c>
      <c r="L42" s="2">
        <f t="shared" si="49"/>
        <v>0</v>
      </c>
      <c r="M42" s="2">
        <f t="shared" si="50"/>
        <v>1</v>
      </c>
      <c r="N42" s="2">
        <f t="shared" si="51"/>
        <v>976.75</v>
      </c>
      <c r="O42" s="11" t="str">
        <f t="shared" si="43"/>
        <v xml:space="preserve"> </v>
      </c>
      <c r="P42" s="22">
        <f t="shared" si="44"/>
        <v>1</v>
      </c>
    </row>
    <row r="43" spans="1:19" x14ac:dyDescent="0.2">
      <c r="A43" s="27" t="s">
        <v>178</v>
      </c>
      <c r="B43" s="27" t="s">
        <v>28</v>
      </c>
      <c r="C43" s="28"/>
      <c r="D43" s="29"/>
      <c r="E43" s="29"/>
      <c r="F43" s="30">
        <f>SUM(F44:F46)</f>
        <v>29034.375</v>
      </c>
      <c r="G43" s="31"/>
      <c r="H43" s="30">
        <f>SUM(H44:H46)</f>
        <v>0</v>
      </c>
      <c r="I43" s="31"/>
      <c r="J43" s="30">
        <f>SUM(J44:J46)</f>
        <v>29040.81</v>
      </c>
      <c r="K43" s="31"/>
      <c r="L43" s="30">
        <f>SUM(L44:L46)</f>
        <v>29040.81</v>
      </c>
      <c r="M43" s="31"/>
      <c r="N43" s="30">
        <f>SUM(N44:N46)</f>
        <v>-6.4350000000004002</v>
      </c>
      <c r="O43" s="12">
        <f t="shared" ref="O43:O46" si="52">IF((L43/F43)=0," ",(L43/F43))</f>
        <v>1.0002216338391994</v>
      </c>
      <c r="P43" s="21">
        <f t="shared" ref="P43:P46" si="53">IF((N43/F43)=0," ",(N43/F43))</f>
        <v>-2.2163383919923885E-4</v>
      </c>
    </row>
    <row r="44" spans="1:19" ht="25.5" x14ac:dyDescent="0.2">
      <c r="A44" s="38" t="s">
        <v>179</v>
      </c>
      <c r="B44" s="26" t="s">
        <v>180</v>
      </c>
      <c r="C44" s="24" t="s">
        <v>25</v>
      </c>
      <c r="D44" s="25">
        <v>186.5</v>
      </c>
      <c r="E44" s="25">
        <v>25.75</v>
      </c>
      <c r="F44" s="14">
        <f t="shared" ref="F44:F46" si="54">D44*E44</f>
        <v>4802.375</v>
      </c>
      <c r="G44" s="1"/>
      <c r="H44" s="2">
        <f t="shared" ref="H44:H46" si="55">ROUND(G44*E44,2)</f>
        <v>0</v>
      </c>
      <c r="I44" s="3">
        <v>186.75</v>
      </c>
      <c r="J44" s="2">
        <f t="shared" ref="J44:J46" si="56">ROUND(I44*E44,2)</f>
        <v>4808.8100000000004</v>
      </c>
      <c r="K44" s="2">
        <f t="shared" ref="K44:K46" si="57">G44+I44</f>
        <v>186.75</v>
      </c>
      <c r="L44" s="2">
        <f t="shared" ref="L44:L46" si="58">H44+J44</f>
        <v>4808.8100000000004</v>
      </c>
      <c r="M44" s="2">
        <f t="shared" ref="M44:M46" si="59">D44-K44</f>
        <v>-0.25</v>
      </c>
      <c r="N44" s="2">
        <f t="shared" ref="N44:N46" si="60">F44-L44</f>
        <v>-6.4350000000004002</v>
      </c>
      <c r="O44" s="11">
        <f t="shared" si="52"/>
        <v>1.0013399619979699</v>
      </c>
      <c r="P44" s="22">
        <f t="shared" si="53"/>
        <v>-1.3399619979698378E-3</v>
      </c>
    </row>
    <row r="45" spans="1:19" x14ac:dyDescent="0.2">
      <c r="A45" s="38" t="s">
        <v>181</v>
      </c>
      <c r="B45" s="26" t="s">
        <v>29</v>
      </c>
      <c r="C45" s="24" t="s">
        <v>25</v>
      </c>
      <c r="D45" s="25">
        <v>200</v>
      </c>
      <c r="E45" s="25">
        <v>95.27</v>
      </c>
      <c r="F45" s="14">
        <f t="shared" si="54"/>
        <v>19054</v>
      </c>
      <c r="G45" s="1"/>
      <c r="H45" s="2">
        <f t="shared" si="55"/>
        <v>0</v>
      </c>
      <c r="I45" s="3">
        <v>200</v>
      </c>
      <c r="J45" s="2">
        <f t="shared" si="56"/>
        <v>19054</v>
      </c>
      <c r="K45" s="2">
        <f t="shared" si="57"/>
        <v>200</v>
      </c>
      <c r="L45" s="2">
        <f t="shared" si="58"/>
        <v>19054</v>
      </c>
      <c r="M45" s="2">
        <f t="shared" si="59"/>
        <v>0</v>
      </c>
      <c r="N45" s="2">
        <f t="shared" si="60"/>
        <v>0</v>
      </c>
      <c r="O45" s="11">
        <f t="shared" si="52"/>
        <v>1</v>
      </c>
      <c r="P45" s="22" t="str">
        <f t="shared" si="53"/>
        <v xml:space="preserve"> </v>
      </c>
      <c r="S45" s="63" t="s">
        <v>989</v>
      </c>
    </row>
    <row r="46" spans="1:19" x14ac:dyDescent="0.2">
      <c r="A46" s="38" t="s">
        <v>182</v>
      </c>
      <c r="B46" s="26" t="s">
        <v>27</v>
      </c>
      <c r="C46" s="24" t="s">
        <v>25</v>
      </c>
      <c r="D46" s="25">
        <v>200</v>
      </c>
      <c r="E46" s="25">
        <v>25.89</v>
      </c>
      <c r="F46" s="14">
        <f t="shared" si="54"/>
        <v>5178</v>
      </c>
      <c r="G46" s="1"/>
      <c r="H46" s="2">
        <f t="shared" si="55"/>
        <v>0</v>
      </c>
      <c r="I46" s="3">
        <v>200</v>
      </c>
      <c r="J46" s="2">
        <f t="shared" si="56"/>
        <v>5178</v>
      </c>
      <c r="K46" s="2">
        <f t="shared" si="57"/>
        <v>200</v>
      </c>
      <c r="L46" s="2">
        <f t="shared" si="58"/>
        <v>5178</v>
      </c>
      <c r="M46" s="2">
        <f t="shared" si="59"/>
        <v>0</v>
      </c>
      <c r="N46" s="2">
        <f t="shared" si="60"/>
        <v>0</v>
      </c>
      <c r="O46" s="11">
        <f t="shared" si="52"/>
        <v>1</v>
      </c>
      <c r="P46" s="22" t="str">
        <f t="shared" si="53"/>
        <v xml:space="preserve"> </v>
      </c>
    </row>
    <row r="47" spans="1:19" ht="29.25" customHeight="1" x14ac:dyDescent="0.2">
      <c r="A47" s="27" t="s">
        <v>183</v>
      </c>
      <c r="B47" s="27" t="s">
        <v>30</v>
      </c>
      <c r="C47" s="28"/>
      <c r="D47" s="29"/>
      <c r="E47" s="29"/>
      <c r="F47" s="30">
        <f>F48</f>
        <v>9743.2523000000019</v>
      </c>
      <c r="G47" s="31"/>
      <c r="H47" s="30">
        <f>H48</f>
        <v>9743.25</v>
      </c>
      <c r="I47" s="31"/>
      <c r="J47" s="30">
        <f>J48</f>
        <v>0</v>
      </c>
      <c r="K47" s="31"/>
      <c r="L47" s="30">
        <f>L48</f>
        <v>9743.25</v>
      </c>
      <c r="M47" s="31"/>
      <c r="N47" s="30">
        <f>N48</f>
        <v>2.3000000019237632E-3</v>
      </c>
      <c r="O47" s="12">
        <f t="shared" ref="O47" si="61">IF((L47/F47)=0," ",(L47/F47))</f>
        <v>0.99999976393919288</v>
      </c>
      <c r="P47" s="21">
        <f t="shared" ref="P47:P48" si="62">IF((N47/F47)=0," ",(N47/F47))</f>
        <v>2.3606080712122818E-7</v>
      </c>
    </row>
    <row r="48" spans="1:19" ht="25.5" x14ac:dyDescent="0.2">
      <c r="A48" s="26" t="s">
        <v>184</v>
      </c>
      <c r="B48" s="26" t="s">
        <v>107</v>
      </c>
      <c r="C48" s="24" t="s">
        <v>31</v>
      </c>
      <c r="D48" s="25">
        <v>39.770000000000003</v>
      </c>
      <c r="E48" s="25">
        <v>244.99</v>
      </c>
      <c r="F48" s="14">
        <f>D48*E48</f>
        <v>9743.2523000000019</v>
      </c>
      <c r="G48" s="1">
        <v>39.770000000000003</v>
      </c>
      <c r="H48" s="2">
        <f t="shared" ref="H48" si="63">ROUND(G48*E48,2)</f>
        <v>9743.25</v>
      </c>
      <c r="I48" s="3">
        <v>0</v>
      </c>
      <c r="J48" s="2">
        <f t="shared" ref="J48" si="64">ROUND(I48*E48,2)</f>
        <v>0</v>
      </c>
      <c r="K48" s="2">
        <f t="shared" ref="K48" si="65">G48+I48</f>
        <v>39.770000000000003</v>
      </c>
      <c r="L48" s="2">
        <f t="shared" ref="L48" si="66">H48+J48</f>
        <v>9743.25</v>
      </c>
      <c r="M48" s="2">
        <f t="shared" ref="M48" si="67">D48-K48</f>
        <v>0</v>
      </c>
      <c r="N48" s="2">
        <f t="shared" ref="N48" si="68">F48-L48</f>
        <v>2.3000000019237632E-3</v>
      </c>
      <c r="O48" s="11">
        <f>IF((L48/F48)=0," ",(L48/F48))</f>
        <v>0.99999976393919288</v>
      </c>
      <c r="P48" s="22">
        <f t="shared" si="62"/>
        <v>2.3606080712122818E-7</v>
      </c>
    </row>
    <row r="49" spans="1:16" ht="30" customHeight="1" x14ac:dyDescent="0.2">
      <c r="A49" s="27" t="s">
        <v>185</v>
      </c>
      <c r="B49" s="27" t="s">
        <v>186</v>
      </c>
      <c r="C49" s="28"/>
      <c r="D49" s="29"/>
      <c r="E49" s="29"/>
      <c r="F49" s="30">
        <f>SUM(F50:F51)</f>
        <v>69163.23</v>
      </c>
      <c r="G49" s="31"/>
      <c r="H49" s="30">
        <f>SUM(H50:H51)</f>
        <v>0</v>
      </c>
      <c r="I49" s="31"/>
      <c r="J49" s="30">
        <f>SUM(J50:J51)</f>
        <v>26465.01</v>
      </c>
      <c r="K49" s="31"/>
      <c r="L49" s="30">
        <f>SUM(L50:L51)</f>
        <v>26465.01</v>
      </c>
      <c r="M49" s="31"/>
      <c r="N49" s="30">
        <f>SUM(N50:N51)</f>
        <v>42698.22</v>
      </c>
      <c r="O49" s="12">
        <f t="shared" ref="O49:O51" si="69">IF((L49/F49)=0," ",(L49/F49))</f>
        <v>0.38264566302065417</v>
      </c>
      <c r="P49" s="21">
        <f t="shared" ref="P49:P51" si="70">IF((N49/F49)=0," ",(N49/F49))</f>
        <v>0.61735433697934583</v>
      </c>
    </row>
    <row r="50" spans="1:16" ht="25.5" x14ac:dyDescent="0.2">
      <c r="A50" s="26" t="s">
        <v>187</v>
      </c>
      <c r="B50" s="26" t="s">
        <v>188</v>
      </c>
      <c r="C50" s="24" t="s">
        <v>23</v>
      </c>
      <c r="D50" s="25">
        <v>1656.45</v>
      </c>
      <c r="E50" s="25">
        <v>9.8000000000000007</v>
      </c>
      <c r="F50" s="14">
        <f t="shared" ref="F50:F51" si="71">D50*E50</f>
        <v>16233.210000000001</v>
      </c>
      <c r="G50" s="1"/>
      <c r="H50" s="2">
        <f t="shared" ref="H50:H51" si="72">ROUND(G50*E50,2)</f>
        <v>0</v>
      </c>
      <c r="I50" s="3"/>
      <c r="J50" s="2">
        <f t="shared" ref="J50:J51" si="73">ROUND(I50*E50,2)</f>
        <v>0</v>
      </c>
      <c r="K50" s="2">
        <f t="shared" ref="K50:K51" si="74">G50+I50</f>
        <v>0</v>
      </c>
      <c r="L50" s="2">
        <f t="shared" ref="L50:L51" si="75">H50+J50</f>
        <v>0</v>
      </c>
      <c r="M50" s="2">
        <f t="shared" ref="M50:M51" si="76">D50-K50</f>
        <v>1656.45</v>
      </c>
      <c r="N50" s="2">
        <f t="shared" ref="N50:N51" si="77">F50-L50</f>
        <v>16233.210000000001</v>
      </c>
      <c r="O50" s="11" t="str">
        <f t="shared" si="69"/>
        <v xml:space="preserve"> </v>
      </c>
      <c r="P50" s="22">
        <f t="shared" si="70"/>
        <v>1</v>
      </c>
    </row>
    <row r="51" spans="1:16" ht="25.5" x14ac:dyDescent="0.2">
      <c r="A51" s="38" t="s">
        <v>189</v>
      </c>
      <c r="B51" s="26" t="s">
        <v>190</v>
      </c>
      <c r="C51" s="24" t="s">
        <v>26</v>
      </c>
      <c r="D51" s="25">
        <v>2</v>
      </c>
      <c r="E51" s="25">
        <v>26465.01</v>
      </c>
      <c r="F51" s="14">
        <f t="shared" si="71"/>
        <v>52930.02</v>
      </c>
      <c r="G51" s="1"/>
      <c r="H51" s="2">
        <f t="shared" si="72"/>
        <v>0</v>
      </c>
      <c r="I51" s="3">
        <v>1</v>
      </c>
      <c r="J51" s="2">
        <f t="shared" si="73"/>
        <v>26465.01</v>
      </c>
      <c r="K51" s="2">
        <f t="shared" si="74"/>
        <v>1</v>
      </c>
      <c r="L51" s="2">
        <f t="shared" si="75"/>
        <v>26465.01</v>
      </c>
      <c r="M51" s="2">
        <f t="shared" si="76"/>
        <v>1</v>
      </c>
      <c r="N51" s="2">
        <f t="shared" si="77"/>
        <v>26465.01</v>
      </c>
      <c r="O51" s="11">
        <f t="shared" si="69"/>
        <v>0.5</v>
      </c>
      <c r="P51" s="22">
        <f t="shared" si="70"/>
        <v>0.5</v>
      </c>
    </row>
    <row r="52" spans="1:16" ht="35.25" customHeight="1" x14ac:dyDescent="0.2">
      <c r="A52" s="27" t="s">
        <v>191</v>
      </c>
      <c r="B52" s="27" t="s">
        <v>32</v>
      </c>
      <c r="C52" s="28"/>
      <c r="D52" s="29"/>
      <c r="E52" s="29"/>
      <c r="F52" s="30">
        <f>F53</f>
        <v>5235.3599999999997</v>
      </c>
      <c r="G52" s="31"/>
      <c r="H52" s="30">
        <f>H53</f>
        <v>5043.3999999999996</v>
      </c>
      <c r="I52" s="31"/>
      <c r="J52" s="30">
        <f>J53</f>
        <v>0</v>
      </c>
      <c r="K52" s="31"/>
      <c r="L52" s="30">
        <f>L53</f>
        <v>5043.3999999999996</v>
      </c>
      <c r="M52" s="31"/>
      <c r="N52" s="30">
        <f>N53</f>
        <v>191.96000000000004</v>
      </c>
      <c r="O52" s="12">
        <f t="shared" ref="O52" si="78">IF((L52/F52)=0," ",(L52/F52))</f>
        <v>0.96333394456159649</v>
      </c>
      <c r="P52" s="21">
        <f t="shared" ref="P52:P53" si="79">IF((N52/F52)=0," ",(N52/F52))</f>
        <v>3.6666055438403483E-2</v>
      </c>
    </row>
    <row r="53" spans="1:16" ht="25.5" x14ac:dyDescent="0.2">
      <c r="A53" s="26" t="s">
        <v>192</v>
      </c>
      <c r="B53" s="26" t="s">
        <v>108</v>
      </c>
      <c r="C53" s="24" t="s">
        <v>23</v>
      </c>
      <c r="D53" s="25">
        <v>12</v>
      </c>
      <c r="E53" s="25">
        <v>436.28</v>
      </c>
      <c r="F53" s="14">
        <f>D53*E53</f>
        <v>5235.3599999999997</v>
      </c>
      <c r="G53" s="1">
        <v>11.56</v>
      </c>
      <c r="H53" s="2">
        <f t="shared" ref="H53" si="80">ROUND(G53*E53,2)</f>
        <v>5043.3999999999996</v>
      </c>
      <c r="I53" s="3">
        <v>0</v>
      </c>
      <c r="J53" s="2">
        <f t="shared" ref="J53" si="81">ROUND(I53*E53,2)</f>
        <v>0</v>
      </c>
      <c r="K53" s="2">
        <f t="shared" ref="K53" si="82">G53+I53</f>
        <v>11.56</v>
      </c>
      <c r="L53" s="2">
        <f t="shared" ref="L53" si="83">H53+J53</f>
        <v>5043.3999999999996</v>
      </c>
      <c r="M53" s="2">
        <f t="shared" ref="M53" si="84">D53-K53</f>
        <v>0.4399999999999995</v>
      </c>
      <c r="N53" s="2">
        <f t="shared" ref="N53" si="85">F53-L53</f>
        <v>191.96000000000004</v>
      </c>
      <c r="O53" s="11">
        <f>IF((L53/F53)=0," ",(L53/F53))</f>
        <v>0.96333394456159649</v>
      </c>
      <c r="P53" s="22">
        <f t="shared" si="79"/>
        <v>3.6666055438403483E-2</v>
      </c>
    </row>
    <row r="54" spans="1:16" x14ac:dyDescent="0.2">
      <c r="A54" s="27" t="s">
        <v>193</v>
      </c>
      <c r="B54" s="27" t="s">
        <v>194</v>
      </c>
      <c r="C54" s="28"/>
      <c r="D54" s="29"/>
      <c r="E54" s="29"/>
      <c r="F54" s="30">
        <f>F55+F58+F61+F63+F65+F73</f>
        <v>138336.21230000001</v>
      </c>
      <c r="G54" s="31"/>
      <c r="H54" s="30">
        <f>H55+H58+H61+H63+H65+H73</f>
        <v>468.24</v>
      </c>
      <c r="I54" s="31"/>
      <c r="J54" s="30">
        <f>J55+J58+J61+J63+J65+J73</f>
        <v>3667.33</v>
      </c>
      <c r="K54" s="31"/>
      <c r="L54" s="30">
        <f>L55+L58+L61+L63+L65+L73</f>
        <v>4135.57</v>
      </c>
      <c r="M54" s="31"/>
      <c r="N54" s="30">
        <f>N55+N58+N61+N63+N65+N73</f>
        <v>134200.64230000001</v>
      </c>
      <c r="O54" s="12">
        <f t="shared" si="43"/>
        <v>2.989506457666688E-2</v>
      </c>
      <c r="P54" s="21">
        <f t="shared" ref="P54:P63" si="86">IF((N54/F54)=0," ",(N54/F54))</f>
        <v>0.97010493542333309</v>
      </c>
    </row>
    <row r="55" spans="1:16" ht="30" customHeight="1" x14ac:dyDescent="0.2">
      <c r="A55" s="27" t="s">
        <v>195</v>
      </c>
      <c r="B55" s="27" t="s">
        <v>196</v>
      </c>
      <c r="C55" s="28"/>
      <c r="D55" s="29"/>
      <c r="E55" s="29"/>
      <c r="F55" s="30">
        <f>SUM(F56:F57)</f>
        <v>54053.100400000003</v>
      </c>
      <c r="G55" s="31"/>
      <c r="H55" s="30">
        <f>SUM(H56:H57)</f>
        <v>0</v>
      </c>
      <c r="I55" s="31"/>
      <c r="J55" s="30">
        <f>SUM(J56:J57)</f>
        <v>0</v>
      </c>
      <c r="K55" s="31"/>
      <c r="L55" s="30">
        <f>SUM(L56:L57)</f>
        <v>0</v>
      </c>
      <c r="M55" s="31"/>
      <c r="N55" s="30">
        <f>SUM(N56:N57)</f>
        <v>54053.100400000003</v>
      </c>
      <c r="O55" s="12" t="str">
        <f t="shared" si="43"/>
        <v xml:space="preserve"> </v>
      </c>
      <c r="P55" s="21">
        <f t="shared" si="86"/>
        <v>1</v>
      </c>
    </row>
    <row r="56" spans="1:16" ht="25.5" x14ac:dyDescent="0.2">
      <c r="A56" s="26" t="s">
        <v>197</v>
      </c>
      <c r="B56" s="26" t="s">
        <v>198</v>
      </c>
      <c r="C56" s="24" t="s">
        <v>23</v>
      </c>
      <c r="D56" s="25">
        <v>364.93</v>
      </c>
      <c r="E56" s="25">
        <v>69.400000000000006</v>
      </c>
      <c r="F56" s="14">
        <f t="shared" ref="F56:F57" si="87">D56*E56</f>
        <v>25326.142000000003</v>
      </c>
      <c r="G56" s="1"/>
      <c r="H56" s="2">
        <f t="shared" ref="H56:H57" si="88">ROUND(G56*E56,2)</f>
        <v>0</v>
      </c>
      <c r="I56" s="3"/>
      <c r="J56" s="2">
        <f t="shared" ref="J56:J57" si="89">ROUND(I56*E56,2)</f>
        <v>0</v>
      </c>
      <c r="K56" s="2">
        <f t="shared" ref="K56:K57" si="90">G56+I56</f>
        <v>0</v>
      </c>
      <c r="L56" s="2">
        <f t="shared" ref="L56:L57" si="91">H56+J56</f>
        <v>0</v>
      </c>
      <c r="M56" s="2">
        <f t="shared" ref="M56:M57" si="92">D56-K56</f>
        <v>364.93</v>
      </c>
      <c r="N56" s="2">
        <f t="shared" ref="N56:N57" si="93">F56-L56</f>
        <v>25326.142000000003</v>
      </c>
      <c r="O56" s="11" t="str">
        <f t="shared" si="43"/>
        <v xml:space="preserve"> </v>
      </c>
      <c r="P56" s="22">
        <f t="shared" si="86"/>
        <v>1</v>
      </c>
    </row>
    <row r="57" spans="1:16" ht="38.25" x14ac:dyDescent="0.2">
      <c r="A57" s="26" t="s">
        <v>199</v>
      </c>
      <c r="B57" s="26" t="s">
        <v>200</v>
      </c>
      <c r="C57" s="24" t="s">
        <v>61</v>
      </c>
      <c r="D57" s="25">
        <v>144.91</v>
      </c>
      <c r="E57" s="25">
        <v>198.24</v>
      </c>
      <c r="F57" s="14">
        <f t="shared" si="87"/>
        <v>28726.9584</v>
      </c>
      <c r="G57" s="1"/>
      <c r="H57" s="2">
        <f t="shared" si="88"/>
        <v>0</v>
      </c>
      <c r="I57" s="3"/>
      <c r="J57" s="2">
        <f t="shared" si="89"/>
        <v>0</v>
      </c>
      <c r="K57" s="2">
        <f t="shared" si="90"/>
        <v>0</v>
      </c>
      <c r="L57" s="2">
        <f t="shared" si="91"/>
        <v>0</v>
      </c>
      <c r="M57" s="2">
        <f t="shared" si="92"/>
        <v>144.91</v>
      </c>
      <c r="N57" s="2">
        <f t="shared" si="93"/>
        <v>28726.9584</v>
      </c>
      <c r="O57" s="11" t="str">
        <f t="shared" si="43"/>
        <v xml:space="preserve"> </v>
      </c>
      <c r="P57" s="22">
        <f t="shared" si="86"/>
        <v>1</v>
      </c>
    </row>
    <row r="58" spans="1:16" ht="25.5" x14ac:dyDescent="0.2">
      <c r="A58" s="27" t="s">
        <v>201</v>
      </c>
      <c r="B58" s="27" t="s">
        <v>202</v>
      </c>
      <c r="C58" s="28"/>
      <c r="D58" s="29"/>
      <c r="E58" s="29"/>
      <c r="F58" s="30">
        <f>SUM(F59:F60)</f>
        <v>46333.294499999996</v>
      </c>
      <c r="G58" s="31"/>
      <c r="H58" s="30">
        <f>SUM(H59:H60)</f>
        <v>0</v>
      </c>
      <c r="I58" s="31"/>
      <c r="J58" s="30">
        <f>SUM(J59:J60)</f>
        <v>0</v>
      </c>
      <c r="K58" s="31"/>
      <c r="L58" s="30">
        <f>SUM(L59:L60)</f>
        <v>0</v>
      </c>
      <c r="M58" s="31"/>
      <c r="N58" s="30">
        <f>SUM(N59:N60)</f>
        <v>46333.294499999996</v>
      </c>
      <c r="O58" s="12" t="str">
        <f t="shared" ref="O58:O73" si="94">IF((L58/F58)=0," ",(L58/F58))</f>
        <v xml:space="preserve"> </v>
      </c>
      <c r="P58" s="21">
        <f t="shared" si="86"/>
        <v>1</v>
      </c>
    </row>
    <row r="59" spans="1:16" ht="38.25" x14ac:dyDescent="0.2">
      <c r="A59" s="26" t="s">
        <v>203</v>
      </c>
      <c r="B59" s="26" t="s">
        <v>204</v>
      </c>
      <c r="C59" s="24" t="s">
        <v>31</v>
      </c>
      <c r="D59" s="25">
        <v>49.23</v>
      </c>
      <c r="E59" s="25">
        <v>880.93</v>
      </c>
      <c r="F59" s="14">
        <f t="shared" ref="F59:F60" si="95">D59*E59</f>
        <v>43368.183899999996</v>
      </c>
      <c r="G59" s="1"/>
      <c r="H59" s="2">
        <f t="shared" ref="H59:H60" si="96">ROUND(G59*E59,2)</f>
        <v>0</v>
      </c>
      <c r="I59" s="3"/>
      <c r="J59" s="2">
        <f t="shared" ref="J59:J60" si="97">ROUND(I59*E59,2)</f>
        <v>0</v>
      </c>
      <c r="K59" s="2">
        <f t="shared" ref="K59:K60" si="98">G59+I59</f>
        <v>0</v>
      </c>
      <c r="L59" s="2">
        <f t="shared" ref="L59:L60" si="99">H59+J59</f>
        <v>0</v>
      </c>
      <c r="M59" s="2">
        <f t="shared" ref="M59:M60" si="100">D59-K59</f>
        <v>49.23</v>
      </c>
      <c r="N59" s="2">
        <f t="shared" ref="N59:N60" si="101">F59-L59</f>
        <v>43368.183899999996</v>
      </c>
      <c r="O59" s="11" t="str">
        <f t="shared" si="94"/>
        <v xml:space="preserve"> </v>
      </c>
      <c r="P59" s="22">
        <f t="shared" si="86"/>
        <v>1</v>
      </c>
    </row>
    <row r="60" spans="1:16" ht="25.5" x14ac:dyDescent="0.2">
      <c r="A60" s="26" t="s">
        <v>205</v>
      </c>
      <c r="B60" s="26" t="s">
        <v>206</v>
      </c>
      <c r="C60" s="24" t="s">
        <v>23</v>
      </c>
      <c r="D60" s="25">
        <v>42.22</v>
      </c>
      <c r="E60" s="25">
        <v>70.23</v>
      </c>
      <c r="F60" s="14">
        <f t="shared" si="95"/>
        <v>2965.1106</v>
      </c>
      <c r="G60" s="1"/>
      <c r="H60" s="2">
        <f t="shared" si="96"/>
        <v>0</v>
      </c>
      <c r="I60" s="3"/>
      <c r="J60" s="2">
        <f t="shared" si="97"/>
        <v>0</v>
      </c>
      <c r="K60" s="2">
        <f t="shared" si="98"/>
        <v>0</v>
      </c>
      <c r="L60" s="2">
        <f t="shared" si="99"/>
        <v>0</v>
      </c>
      <c r="M60" s="2">
        <f t="shared" si="100"/>
        <v>42.22</v>
      </c>
      <c r="N60" s="2">
        <f t="shared" si="101"/>
        <v>2965.1106</v>
      </c>
      <c r="O60" s="11" t="str">
        <f t="shared" si="94"/>
        <v xml:space="preserve"> </v>
      </c>
      <c r="P60" s="22">
        <f t="shared" si="86"/>
        <v>1</v>
      </c>
    </row>
    <row r="61" spans="1:16" x14ac:dyDescent="0.2">
      <c r="A61" s="27" t="s">
        <v>207</v>
      </c>
      <c r="B61" s="27" t="s">
        <v>208</v>
      </c>
      <c r="C61" s="28"/>
      <c r="D61" s="29"/>
      <c r="E61" s="29"/>
      <c r="F61" s="30">
        <f>F62</f>
        <v>672.44100000000003</v>
      </c>
      <c r="G61" s="31"/>
      <c r="H61" s="30">
        <f>H62</f>
        <v>0</v>
      </c>
      <c r="I61" s="31"/>
      <c r="J61" s="30">
        <f>J62</f>
        <v>134.69</v>
      </c>
      <c r="K61" s="31"/>
      <c r="L61" s="30">
        <f>L62</f>
        <v>134.69</v>
      </c>
      <c r="M61" s="31"/>
      <c r="N61" s="30">
        <f>N62</f>
        <v>537.75099999999998</v>
      </c>
      <c r="O61" s="12">
        <f t="shared" si="94"/>
        <v>0.20030010067797768</v>
      </c>
      <c r="P61" s="21">
        <f t="shared" si="86"/>
        <v>0.79969989932202223</v>
      </c>
    </row>
    <row r="62" spans="1:16" x14ac:dyDescent="0.2">
      <c r="A62" s="38" t="s">
        <v>209</v>
      </c>
      <c r="B62" s="26" t="s">
        <v>210</v>
      </c>
      <c r="C62" s="24" t="s">
        <v>23</v>
      </c>
      <c r="D62" s="25">
        <v>135.30000000000001</v>
      </c>
      <c r="E62" s="25">
        <v>4.97</v>
      </c>
      <c r="F62" s="14">
        <f t="shared" ref="F62" si="102">D62*E62</f>
        <v>672.44100000000003</v>
      </c>
      <c r="G62" s="1"/>
      <c r="H62" s="2">
        <f t="shared" ref="H62" si="103">ROUND(G62*E62,2)</f>
        <v>0</v>
      </c>
      <c r="I62" s="3">
        <v>27.1</v>
      </c>
      <c r="J62" s="2">
        <f t="shared" ref="J62" si="104">ROUND(I62*E62,2)</f>
        <v>134.69</v>
      </c>
      <c r="K62" s="2">
        <f t="shared" ref="K62" si="105">G62+I62</f>
        <v>27.1</v>
      </c>
      <c r="L62" s="2">
        <f t="shared" ref="L62" si="106">H62+J62</f>
        <v>134.69</v>
      </c>
      <c r="M62" s="2">
        <f t="shared" ref="M62" si="107">D62-K62</f>
        <v>108.20000000000002</v>
      </c>
      <c r="N62" s="2">
        <f t="shared" ref="N62" si="108">F62-L62</f>
        <v>537.75099999999998</v>
      </c>
      <c r="O62" s="11">
        <f t="shared" ref="O62" si="109">IF((L62/F62)=0," ",(L62/F62))</f>
        <v>0.20030010067797768</v>
      </c>
      <c r="P62" s="22">
        <f t="shared" ref="P62" si="110">IF((N62/F62)=0," ",(N62/F62))</f>
        <v>0.79969989932202223</v>
      </c>
    </row>
    <row r="63" spans="1:16" x14ac:dyDescent="0.2">
      <c r="A63" s="27" t="s">
        <v>211</v>
      </c>
      <c r="B63" s="27" t="s">
        <v>212</v>
      </c>
      <c r="C63" s="28"/>
      <c r="D63" s="29"/>
      <c r="E63" s="29"/>
      <c r="F63" s="30">
        <f>F64</f>
        <v>31512.0998</v>
      </c>
      <c r="G63" s="31"/>
      <c r="H63" s="30">
        <f>H64</f>
        <v>0</v>
      </c>
      <c r="I63" s="31"/>
      <c r="J63" s="30">
        <f>J64</f>
        <v>0</v>
      </c>
      <c r="K63" s="31"/>
      <c r="L63" s="30">
        <f>L64</f>
        <v>0</v>
      </c>
      <c r="M63" s="31"/>
      <c r="N63" s="30">
        <f>N64</f>
        <v>31512.0998</v>
      </c>
      <c r="O63" s="12" t="str">
        <f t="shared" si="94"/>
        <v xml:space="preserve"> </v>
      </c>
      <c r="P63" s="21">
        <f t="shared" si="86"/>
        <v>1</v>
      </c>
    </row>
    <row r="64" spans="1:16" ht="36" customHeight="1" x14ac:dyDescent="0.2">
      <c r="A64" s="26" t="s">
        <v>213</v>
      </c>
      <c r="B64" s="26" t="s">
        <v>44</v>
      </c>
      <c r="C64" s="24" t="s">
        <v>23</v>
      </c>
      <c r="D64" s="25">
        <v>89.06</v>
      </c>
      <c r="E64" s="25">
        <v>353.83</v>
      </c>
      <c r="F64" s="14">
        <f t="shared" ref="F64" si="111">D64*E64</f>
        <v>31512.0998</v>
      </c>
      <c r="G64" s="1"/>
      <c r="H64" s="2">
        <f t="shared" ref="H64" si="112">ROUND(G64*E64,2)</f>
        <v>0</v>
      </c>
      <c r="I64" s="3"/>
      <c r="J64" s="2">
        <f t="shared" ref="J64" si="113">ROUND(I64*E64,2)</f>
        <v>0</v>
      </c>
      <c r="K64" s="2">
        <f t="shared" ref="K64" si="114">G64+I64</f>
        <v>0</v>
      </c>
      <c r="L64" s="2">
        <f t="shared" ref="L64" si="115">H64+J64</f>
        <v>0</v>
      </c>
      <c r="M64" s="2">
        <f t="shared" ref="M64" si="116">D64-K64</f>
        <v>89.06</v>
      </c>
      <c r="N64" s="2">
        <f t="shared" ref="N64" si="117">F64-L64</f>
        <v>31512.0998</v>
      </c>
      <c r="O64" s="11" t="str">
        <f t="shared" ref="O64" si="118">IF((L64/F64)=0," ",(L64/F64))</f>
        <v xml:space="preserve"> </v>
      </c>
      <c r="P64" s="22">
        <f t="shared" ref="P64" si="119">IF((N64/F64)=0," ",(N64/F64))</f>
        <v>1</v>
      </c>
    </row>
    <row r="65" spans="1:23" x14ac:dyDescent="0.2">
      <c r="A65" s="27" t="s">
        <v>214</v>
      </c>
      <c r="B65" s="27" t="s">
        <v>215</v>
      </c>
      <c r="C65" s="33"/>
      <c r="D65" s="34"/>
      <c r="E65" s="34"/>
      <c r="F65" s="30">
        <f>SUM(F66:F72)</f>
        <v>2232.6441</v>
      </c>
      <c r="G65" s="35"/>
      <c r="H65" s="30">
        <f>SUM(H66:H72)</f>
        <v>468.24</v>
      </c>
      <c r="I65" s="36"/>
      <c r="J65" s="30">
        <f>SUM(J66:J72)</f>
        <v>0</v>
      </c>
      <c r="K65" s="35">
        <f t="shared" ref="K65:K70" si="120">G65+I65</f>
        <v>0</v>
      </c>
      <c r="L65" s="30">
        <f>SUM(L66:L72)</f>
        <v>468.24</v>
      </c>
      <c r="M65" s="35">
        <f t="shared" ref="M65:M70" si="121">D65-K65</f>
        <v>0</v>
      </c>
      <c r="N65" s="30">
        <f>SUM(N66:N72)</f>
        <v>1764.4041</v>
      </c>
      <c r="O65" s="13">
        <f t="shared" si="94"/>
        <v>0.20972442495425045</v>
      </c>
      <c r="P65" s="21">
        <f t="shared" ref="P65:P70" si="122">IF((N65/F65)=0," ",(N65/F65))</f>
        <v>0.79027557504574952</v>
      </c>
    </row>
    <row r="66" spans="1:23" ht="25.5" x14ac:dyDescent="0.2">
      <c r="A66" s="62" t="s">
        <v>216</v>
      </c>
      <c r="B66" s="26" t="s">
        <v>217</v>
      </c>
      <c r="C66" s="24" t="s">
        <v>23</v>
      </c>
      <c r="D66" s="25">
        <v>18.239999999999998</v>
      </c>
      <c r="E66" s="25">
        <v>17.77</v>
      </c>
      <c r="F66" s="14">
        <f t="shared" ref="F66:F70" si="123">D66*E66</f>
        <v>324.12479999999994</v>
      </c>
      <c r="G66" s="1">
        <v>18.239999999999998</v>
      </c>
      <c r="H66" s="2">
        <f t="shared" ref="H66:H70" si="124">ROUND(G66*E66,2)</f>
        <v>324.12</v>
      </c>
      <c r="I66" s="3">
        <v>0</v>
      </c>
      <c r="J66" s="2">
        <f t="shared" ref="J66:J70" si="125">ROUND(I66*E66,2)</f>
        <v>0</v>
      </c>
      <c r="K66" s="2">
        <f t="shared" si="120"/>
        <v>18.239999999999998</v>
      </c>
      <c r="L66" s="2">
        <f t="shared" ref="L66:L70" si="126">H66+J66</f>
        <v>324.12</v>
      </c>
      <c r="M66" s="2">
        <f t="shared" si="121"/>
        <v>0</v>
      </c>
      <c r="N66" s="2">
        <f t="shared" ref="N66:N70" si="127">F66-L66</f>
        <v>4.7999999999319698E-3</v>
      </c>
      <c r="O66" s="11">
        <f t="shared" si="94"/>
        <v>0.99998519088943538</v>
      </c>
      <c r="P66" s="22">
        <f t="shared" si="122"/>
        <v>1.480911056460959E-5</v>
      </c>
    </row>
    <row r="67" spans="1:23" ht="25.5" x14ac:dyDescent="0.2">
      <c r="A67" s="62" t="s">
        <v>218</v>
      </c>
      <c r="B67" s="26" t="s">
        <v>217</v>
      </c>
      <c r="C67" s="24" t="s">
        <v>23</v>
      </c>
      <c r="D67" s="25">
        <v>4.07</v>
      </c>
      <c r="E67" s="25">
        <v>17.77</v>
      </c>
      <c r="F67" s="14">
        <f t="shared" si="123"/>
        <v>72.323900000000009</v>
      </c>
      <c r="G67" s="1">
        <v>4.07</v>
      </c>
      <c r="H67" s="2">
        <f t="shared" si="124"/>
        <v>72.319999999999993</v>
      </c>
      <c r="I67" s="3">
        <v>0</v>
      </c>
      <c r="J67" s="2">
        <f t="shared" si="125"/>
        <v>0</v>
      </c>
      <c r="K67" s="2">
        <f t="shared" si="120"/>
        <v>4.07</v>
      </c>
      <c r="L67" s="2">
        <f t="shared" si="126"/>
        <v>72.319999999999993</v>
      </c>
      <c r="M67" s="2">
        <f t="shared" si="121"/>
        <v>0</v>
      </c>
      <c r="N67" s="2">
        <f t="shared" si="127"/>
        <v>3.9000000000157797E-3</v>
      </c>
      <c r="O67" s="11">
        <f t="shared" si="94"/>
        <v>0.99994607591681295</v>
      </c>
      <c r="P67" s="22">
        <f t="shared" si="122"/>
        <v>5.392408318710384E-5</v>
      </c>
    </row>
    <row r="68" spans="1:23" ht="25.5" x14ac:dyDescent="0.2">
      <c r="A68" s="62" t="s">
        <v>219</v>
      </c>
      <c r="B68" s="26" t="s">
        <v>217</v>
      </c>
      <c r="C68" s="24" t="s">
        <v>23</v>
      </c>
      <c r="D68" s="25">
        <v>1.1399999999999999</v>
      </c>
      <c r="E68" s="25">
        <v>17.77</v>
      </c>
      <c r="F68" s="14">
        <f t="shared" si="123"/>
        <v>20.257799999999996</v>
      </c>
      <c r="G68" s="1">
        <v>1.1399999999999999</v>
      </c>
      <c r="H68" s="2">
        <f t="shared" si="124"/>
        <v>20.260000000000002</v>
      </c>
      <c r="I68" s="3">
        <v>0</v>
      </c>
      <c r="J68" s="2">
        <f t="shared" si="125"/>
        <v>0</v>
      </c>
      <c r="K68" s="2">
        <f t="shared" si="120"/>
        <v>1.1399999999999999</v>
      </c>
      <c r="L68" s="2">
        <f t="shared" si="126"/>
        <v>20.260000000000002</v>
      </c>
      <c r="M68" s="2">
        <f t="shared" si="121"/>
        <v>0</v>
      </c>
      <c r="N68" s="2">
        <f t="shared" si="127"/>
        <v>-2.2000000000055309E-3</v>
      </c>
      <c r="O68" s="11">
        <f t="shared" si="94"/>
        <v>1.0001086001441424</v>
      </c>
      <c r="P68" s="22">
        <f t="shared" si="122"/>
        <v>-1.0860014414228254E-4</v>
      </c>
    </row>
    <row r="69" spans="1:23" ht="25.5" x14ac:dyDescent="0.2">
      <c r="A69" s="62" t="s">
        <v>220</v>
      </c>
      <c r="B69" s="26" t="s">
        <v>217</v>
      </c>
      <c r="C69" s="24" t="s">
        <v>23</v>
      </c>
      <c r="D69" s="25">
        <v>0.92</v>
      </c>
      <c r="E69" s="25">
        <v>17.77</v>
      </c>
      <c r="F69" s="14">
        <f t="shared" si="123"/>
        <v>16.348400000000002</v>
      </c>
      <c r="G69" s="1">
        <v>0.92</v>
      </c>
      <c r="H69" s="2">
        <f t="shared" si="124"/>
        <v>16.350000000000001</v>
      </c>
      <c r="I69" s="3">
        <v>0</v>
      </c>
      <c r="J69" s="2">
        <f t="shared" si="125"/>
        <v>0</v>
      </c>
      <c r="K69" s="2">
        <f t="shared" si="120"/>
        <v>0.92</v>
      </c>
      <c r="L69" s="2">
        <f t="shared" si="126"/>
        <v>16.350000000000001</v>
      </c>
      <c r="M69" s="2">
        <f t="shared" si="121"/>
        <v>0</v>
      </c>
      <c r="N69" s="2">
        <f t="shared" si="127"/>
        <v>-1.5999999999998238E-3</v>
      </c>
      <c r="O69" s="11">
        <f t="shared" si="94"/>
        <v>1.0000978689046023</v>
      </c>
      <c r="P69" s="22">
        <f t="shared" si="122"/>
        <v>-9.7868904602274454E-5</v>
      </c>
    </row>
    <row r="70" spans="1:23" ht="25.5" x14ac:dyDescent="0.2">
      <c r="A70" s="62" t="s">
        <v>221</v>
      </c>
      <c r="B70" s="26" t="s">
        <v>217</v>
      </c>
      <c r="C70" s="24" t="s">
        <v>23</v>
      </c>
      <c r="D70" s="25">
        <v>0.27</v>
      </c>
      <c r="E70" s="25">
        <v>17.77</v>
      </c>
      <c r="F70" s="14">
        <f t="shared" si="123"/>
        <v>4.7979000000000003</v>
      </c>
      <c r="G70" s="1">
        <v>0.27</v>
      </c>
      <c r="H70" s="2">
        <f t="shared" si="124"/>
        <v>4.8</v>
      </c>
      <c r="I70" s="3">
        <v>0</v>
      </c>
      <c r="J70" s="2">
        <f t="shared" si="125"/>
        <v>0</v>
      </c>
      <c r="K70" s="2">
        <f t="shared" si="120"/>
        <v>0.27</v>
      </c>
      <c r="L70" s="2">
        <f t="shared" si="126"/>
        <v>4.8</v>
      </c>
      <c r="M70" s="2">
        <f t="shared" si="121"/>
        <v>0</v>
      </c>
      <c r="N70" s="2">
        <f t="shared" si="127"/>
        <v>-2.0999999999995467E-3</v>
      </c>
      <c r="O70" s="11">
        <f t="shared" si="94"/>
        <v>1.0004376914900268</v>
      </c>
      <c r="P70" s="22">
        <f t="shared" si="122"/>
        <v>-4.3769149002679224E-4</v>
      </c>
    </row>
    <row r="71" spans="1:23" ht="36.6" customHeight="1" x14ac:dyDescent="0.2">
      <c r="A71" s="62" t="s">
        <v>222</v>
      </c>
      <c r="B71" s="26" t="s">
        <v>217</v>
      </c>
      <c r="C71" s="24" t="s">
        <v>23</v>
      </c>
      <c r="D71" s="25">
        <v>1.71</v>
      </c>
      <c r="E71" s="25">
        <v>17.77</v>
      </c>
      <c r="F71" s="14">
        <f t="shared" ref="F71:F72" si="128">D71*E71</f>
        <v>30.386699999999998</v>
      </c>
      <c r="G71" s="1">
        <v>1.71</v>
      </c>
      <c r="H71" s="2">
        <f t="shared" ref="H71:H72" si="129">ROUND(G71*E71,2)</f>
        <v>30.39</v>
      </c>
      <c r="I71" s="3">
        <v>0</v>
      </c>
      <c r="J71" s="2">
        <f t="shared" ref="J71:J72" si="130">ROUND(I71*E71,2)</f>
        <v>0</v>
      </c>
      <c r="K71" s="2">
        <f t="shared" ref="K71:K72" si="131">G71+I71</f>
        <v>1.71</v>
      </c>
      <c r="L71" s="2">
        <f t="shared" ref="L71:L72" si="132">H71+J71</f>
        <v>30.39</v>
      </c>
      <c r="M71" s="2">
        <f t="shared" ref="M71:M72" si="133">D71-K71</f>
        <v>0</v>
      </c>
      <c r="N71" s="2">
        <f t="shared" ref="N71:N72" si="134">F71-L71</f>
        <v>-3.3000000000029672E-3</v>
      </c>
      <c r="O71" s="11">
        <f t="shared" ref="O71:O72" si="135">IF((L71/F71)=0," ",(L71/F71))</f>
        <v>1.0001086001441422</v>
      </c>
      <c r="P71" s="22">
        <f t="shared" ref="P71:P72" si="136">IF((N71/F71)=0," ",(N71/F71))</f>
        <v>-1.0860014414210716E-4</v>
      </c>
    </row>
    <row r="72" spans="1:23" ht="25.5" x14ac:dyDescent="0.2">
      <c r="A72" s="26" t="s">
        <v>223</v>
      </c>
      <c r="B72" s="26" t="s">
        <v>224</v>
      </c>
      <c r="C72" s="24" t="s">
        <v>23</v>
      </c>
      <c r="D72" s="25">
        <v>223.06</v>
      </c>
      <c r="E72" s="25">
        <v>7.91</v>
      </c>
      <c r="F72" s="14">
        <f t="shared" si="128"/>
        <v>1764.4046000000001</v>
      </c>
      <c r="G72" s="1"/>
      <c r="H72" s="2">
        <f t="shared" si="129"/>
        <v>0</v>
      </c>
      <c r="I72" s="3"/>
      <c r="J72" s="2">
        <f t="shared" si="130"/>
        <v>0</v>
      </c>
      <c r="K72" s="2">
        <f t="shared" si="131"/>
        <v>0</v>
      </c>
      <c r="L72" s="2">
        <f t="shared" si="132"/>
        <v>0</v>
      </c>
      <c r="M72" s="2">
        <f t="shared" si="133"/>
        <v>223.06</v>
      </c>
      <c r="N72" s="2">
        <f t="shared" si="134"/>
        <v>1764.4046000000001</v>
      </c>
      <c r="O72" s="11" t="str">
        <f t="shared" si="135"/>
        <v xml:space="preserve"> </v>
      </c>
      <c r="P72" s="22">
        <f t="shared" si="136"/>
        <v>1</v>
      </c>
    </row>
    <row r="73" spans="1:23" x14ac:dyDescent="0.2">
      <c r="A73" s="27" t="s">
        <v>225</v>
      </c>
      <c r="B73" s="27" t="s">
        <v>226</v>
      </c>
      <c r="C73" s="28"/>
      <c r="D73" s="29"/>
      <c r="E73" s="29"/>
      <c r="F73" s="30">
        <f>SUM(F74:F75)</f>
        <v>3532.6325000000006</v>
      </c>
      <c r="G73" s="16"/>
      <c r="H73" s="30">
        <f>SUM(H74:H75)</f>
        <v>0</v>
      </c>
      <c r="I73" s="16"/>
      <c r="J73" s="30">
        <f>SUM(J74:J75)</f>
        <v>3532.64</v>
      </c>
      <c r="K73" s="16"/>
      <c r="L73" s="30">
        <f>SUM(L74:L75)</f>
        <v>3532.64</v>
      </c>
      <c r="M73" s="16"/>
      <c r="N73" s="30">
        <f>SUM(N74:N75)</f>
        <v>-7.499999999481588E-3</v>
      </c>
      <c r="O73" s="12">
        <f t="shared" si="94"/>
        <v>1.0000021230626166</v>
      </c>
      <c r="P73" s="21">
        <f t="shared" ref="P73:P75" si="137">IF((N73/F73)=0," ",(N73/F73))</f>
        <v>-2.1230626167543853E-6</v>
      </c>
    </row>
    <row r="74" spans="1:23" ht="25.5" x14ac:dyDescent="0.2">
      <c r="A74" s="38" t="s">
        <v>227</v>
      </c>
      <c r="B74" s="26" t="s">
        <v>228</v>
      </c>
      <c r="C74" s="24" t="s">
        <v>23</v>
      </c>
      <c r="D74" s="25">
        <v>64.540000000000006</v>
      </c>
      <c r="E74" s="25">
        <v>22.25</v>
      </c>
      <c r="F74" s="14">
        <f t="shared" ref="F74:F75" si="138">D74*E74</f>
        <v>1436.0150000000001</v>
      </c>
      <c r="G74" s="1"/>
      <c r="H74" s="2">
        <f t="shared" ref="H74:H75" si="139">ROUND(G74*E74,2)</f>
        <v>0</v>
      </c>
      <c r="I74" s="3">
        <v>64.540000000000006</v>
      </c>
      <c r="J74" s="2">
        <f t="shared" ref="J74:J75" si="140">ROUND(I74*E74,2)</f>
        <v>1436.02</v>
      </c>
      <c r="K74" s="2">
        <f t="shared" ref="K74:K75" si="141">G74+I74</f>
        <v>64.540000000000006</v>
      </c>
      <c r="L74" s="2">
        <f t="shared" ref="L74:L75" si="142">H74+J74</f>
        <v>1436.02</v>
      </c>
      <c r="M74" s="2">
        <f t="shared" ref="M74:M75" si="143">D74-K74</f>
        <v>0</v>
      </c>
      <c r="N74" s="2">
        <f t="shared" ref="N74:N75" si="144">F74-L74</f>
        <v>-4.9999999998817657E-3</v>
      </c>
      <c r="O74" s="11">
        <f t="shared" ref="O74:O77" si="145">IF((L74/F74)=0," ",(L74/F74))</f>
        <v>1.0000034818577799</v>
      </c>
      <c r="P74" s="22">
        <f t="shared" si="137"/>
        <v>-3.4818577799547814E-6</v>
      </c>
    </row>
    <row r="75" spans="1:23" ht="27" customHeight="1" x14ac:dyDescent="0.2">
      <c r="A75" s="38" t="s">
        <v>229</v>
      </c>
      <c r="B75" s="26" t="s">
        <v>228</v>
      </c>
      <c r="C75" s="24" t="s">
        <v>23</v>
      </c>
      <c r="D75" s="25">
        <v>94.23</v>
      </c>
      <c r="E75" s="25">
        <v>22.25</v>
      </c>
      <c r="F75" s="14">
        <f t="shared" si="138"/>
        <v>2096.6175000000003</v>
      </c>
      <c r="G75" s="1"/>
      <c r="H75" s="2">
        <f t="shared" si="139"/>
        <v>0</v>
      </c>
      <c r="I75" s="3">
        <v>94.23</v>
      </c>
      <c r="J75" s="2">
        <f t="shared" si="140"/>
        <v>2096.62</v>
      </c>
      <c r="K75" s="2">
        <f t="shared" si="141"/>
        <v>94.23</v>
      </c>
      <c r="L75" s="2">
        <f t="shared" si="142"/>
        <v>2096.62</v>
      </c>
      <c r="M75" s="2">
        <f t="shared" si="143"/>
        <v>0</v>
      </c>
      <c r="N75" s="2">
        <f t="shared" si="144"/>
        <v>-2.4999999995998223E-3</v>
      </c>
      <c r="O75" s="11">
        <f t="shared" si="145"/>
        <v>1.0000011923968009</v>
      </c>
      <c r="P75" s="22">
        <f t="shared" si="137"/>
        <v>-1.1923968008469938E-6</v>
      </c>
    </row>
    <row r="76" spans="1:23" x14ac:dyDescent="0.2">
      <c r="A76" s="27" t="s">
        <v>230</v>
      </c>
      <c r="B76" s="27" t="s">
        <v>231</v>
      </c>
      <c r="C76" s="33"/>
      <c r="D76" s="34"/>
      <c r="E76" s="34"/>
      <c r="F76" s="30">
        <f>F77</f>
        <v>11633.736500000001</v>
      </c>
      <c r="G76" s="31"/>
      <c r="H76" s="30">
        <f>H77</f>
        <v>0</v>
      </c>
      <c r="I76" s="31"/>
      <c r="J76" s="30">
        <f>J77</f>
        <v>0</v>
      </c>
      <c r="K76" s="31"/>
      <c r="L76" s="30">
        <f>L77</f>
        <v>0</v>
      </c>
      <c r="M76" s="31"/>
      <c r="N76" s="30">
        <f>N77</f>
        <v>11633.736500000001</v>
      </c>
      <c r="O76" s="13" t="str">
        <f t="shared" si="145"/>
        <v xml:space="preserve"> </v>
      </c>
      <c r="P76" s="21">
        <f t="shared" ref="P76:P77" si="146">IF((N76/F76)=0," ",(N76/F76))</f>
        <v>1</v>
      </c>
      <c r="Q76" s="32"/>
      <c r="R76" s="32"/>
      <c r="S76" s="32"/>
      <c r="T76" s="32"/>
      <c r="U76" s="32"/>
      <c r="V76" s="32"/>
      <c r="W76" s="32"/>
    </row>
    <row r="77" spans="1:23" x14ac:dyDescent="0.2">
      <c r="A77" s="27" t="s">
        <v>232</v>
      </c>
      <c r="B77" s="27" t="s">
        <v>233</v>
      </c>
      <c r="C77" s="33"/>
      <c r="D77" s="34"/>
      <c r="E77" s="34"/>
      <c r="F77" s="30">
        <f>SUM(F78:F81)</f>
        <v>11633.736500000001</v>
      </c>
      <c r="G77" s="31"/>
      <c r="H77" s="30">
        <f>SUM(H78:H81)</f>
        <v>0</v>
      </c>
      <c r="I77" s="31"/>
      <c r="J77" s="30">
        <f>SUM(J78:J81)</f>
        <v>0</v>
      </c>
      <c r="K77" s="31"/>
      <c r="L77" s="30">
        <f>SUM(L78:L81)</f>
        <v>0</v>
      </c>
      <c r="M77" s="31"/>
      <c r="N77" s="30">
        <f>SUM(N78:N81)</f>
        <v>11633.736500000001</v>
      </c>
      <c r="O77" s="13" t="str">
        <f t="shared" si="145"/>
        <v xml:space="preserve"> </v>
      </c>
      <c r="P77" s="21">
        <f t="shared" si="146"/>
        <v>1</v>
      </c>
      <c r="Q77" s="32"/>
      <c r="R77" s="32"/>
      <c r="S77" s="32"/>
      <c r="T77" s="32"/>
      <c r="U77" s="32"/>
      <c r="V77" s="32"/>
      <c r="W77" s="32"/>
    </row>
    <row r="78" spans="1:23" ht="25.5" x14ac:dyDescent="0.2">
      <c r="A78" s="26" t="s">
        <v>234</v>
      </c>
      <c r="B78" s="26" t="s">
        <v>235</v>
      </c>
      <c r="C78" s="24" t="s">
        <v>23</v>
      </c>
      <c r="D78" s="25">
        <v>71.150000000000006</v>
      </c>
      <c r="E78" s="25">
        <v>30.22</v>
      </c>
      <c r="F78" s="14">
        <f t="shared" ref="F78:F81" si="147">D78*E78</f>
        <v>2150.1530000000002</v>
      </c>
      <c r="G78" s="1"/>
      <c r="H78" s="2">
        <f t="shared" ref="H78:H92" si="148">ROUND(G78*E78,2)</f>
        <v>0</v>
      </c>
      <c r="I78" s="3"/>
      <c r="J78" s="2">
        <f t="shared" ref="J78:J92" si="149">ROUND(I78*E78,2)</f>
        <v>0</v>
      </c>
      <c r="K78" s="2">
        <f t="shared" ref="K78:K92" si="150">G78+I78</f>
        <v>0</v>
      </c>
      <c r="L78" s="2">
        <f t="shared" ref="L78:L92" si="151">H78+J78</f>
        <v>0</v>
      </c>
      <c r="M78" s="2">
        <f t="shared" ref="M78:M92" si="152">D78-K78</f>
        <v>71.150000000000006</v>
      </c>
      <c r="N78" s="2">
        <f t="shared" ref="N78:N92" si="153">F78-L78</f>
        <v>2150.1530000000002</v>
      </c>
      <c r="O78" s="11" t="str">
        <f t="shared" ref="O78:O83" si="154">IF((L78/F78)=0," ",(L78/F78))</f>
        <v xml:space="preserve"> </v>
      </c>
      <c r="P78" s="22">
        <f t="shared" ref="P78:P93" si="155">IF((N78/F78)=0," ",(N78/F78))</f>
        <v>1</v>
      </c>
    </row>
    <row r="79" spans="1:23" ht="76.5" x14ac:dyDescent="0.2">
      <c r="A79" s="26" t="s">
        <v>236</v>
      </c>
      <c r="B79" s="26" t="s">
        <v>237</v>
      </c>
      <c r="C79" s="24" t="s">
        <v>23</v>
      </c>
      <c r="D79" s="25">
        <v>31.63</v>
      </c>
      <c r="E79" s="25">
        <v>133.29</v>
      </c>
      <c r="F79" s="14">
        <f t="shared" si="147"/>
        <v>4215.9627</v>
      </c>
      <c r="G79" s="1"/>
      <c r="H79" s="2">
        <f t="shared" si="148"/>
        <v>0</v>
      </c>
      <c r="I79" s="3"/>
      <c r="J79" s="2">
        <f t="shared" si="149"/>
        <v>0</v>
      </c>
      <c r="K79" s="2">
        <f t="shared" si="150"/>
        <v>0</v>
      </c>
      <c r="L79" s="2">
        <f t="shared" si="151"/>
        <v>0</v>
      </c>
      <c r="M79" s="2">
        <f t="shared" si="152"/>
        <v>31.63</v>
      </c>
      <c r="N79" s="2">
        <f t="shared" si="153"/>
        <v>4215.9627</v>
      </c>
      <c r="O79" s="11" t="str">
        <f t="shared" si="154"/>
        <v xml:space="preserve"> </v>
      </c>
      <c r="P79" s="22">
        <f t="shared" si="155"/>
        <v>1</v>
      </c>
    </row>
    <row r="80" spans="1:23" ht="76.5" x14ac:dyDescent="0.2">
      <c r="A80" s="26" t="s">
        <v>238</v>
      </c>
      <c r="B80" s="26" t="s">
        <v>237</v>
      </c>
      <c r="C80" s="24" t="s">
        <v>23</v>
      </c>
      <c r="D80" s="25">
        <v>25.44</v>
      </c>
      <c r="E80" s="25">
        <v>133.29</v>
      </c>
      <c r="F80" s="14">
        <f t="shared" si="147"/>
        <v>3390.8975999999998</v>
      </c>
      <c r="G80" s="1"/>
      <c r="H80" s="2">
        <f t="shared" si="148"/>
        <v>0</v>
      </c>
      <c r="I80" s="3"/>
      <c r="J80" s="2">
        <f t="shared" si="149"/>
        <v>0</v>
      </c>
      <c r="K80" s="2">
        <f t="shared" si="150"/>
        <v>0</v>
      </c>
      <c r="L80" s="2">
        <f t="shared" si="151"/>
        <v>0</v>
      </c>
      <c r="M80" s="2">
        <f t="shared" si="152"/>
        <v>25.44</v>
      </c>
      <c r="N80" s="2">
        <f t="shared" si="153"/>
        <v>3390.8975999999998</v>
      </c>
      <c r="O80" s="11" t="str">
        <f t="shared" si="154"/>
        <v xml:space="preserve"> </v>
      </c>
      <c r="P80" s="22">
        <f t="shared" si="155"/>
        <v>1</v>
      </c>
    </row>
    <row r="81" spans="1:16" ht="76.5" x14ac:dyDescent="0.2">
      <c r="A81" s="26" t="s">
        <v>239</v>
      </c>
      <c r="B81" s="26" t="s">
        <v>237</v>
      </c>
      <c r="C81" s="24" t="s">
        <v>23</v>
      </c>
      <c r="D81" s="25">
        <v>14.08</v>
      </c>
      <c r="E81" s="25">
        <v>133.29</v>
      </c>
      <c r="F81" s="14">
        <f t="shared" si="147"/>
        <v>1876.7231999999999</v>
      </c>
      <c r="G81" s="1"/>
      <c r="H81" s="2">
        <f t="shared" si="148"/>
        <v>0</v>
      </c>
      <c r="I81" s="3"/>
      <c r="J81" s="2">
        <f t="shared" si="149"/>
        <v>0</v>
      </c>
      <c r="K81" s="2">
        <f t="shared" si="150"/>
        <v>0</v>
      </c>
      <c r="L81" s="2">
        <f t="shared" si="151"/>
        <v>0</v>
      </c>
      <c r="M81" s="2">
        <f t="shared" si="152"/>
        <v>14.08</v>
      </c>
      <c r="N81" s="2">
        <f t="shared" si="153"/>
        <v>1876.7231999999999</v>
      </c>
      <c r="O81" s="11" t="str">
        <f t="shared" si="154"/>
        <v xml:space="preserve"> </v>
      </c>
      <c r="P81" s="22">
        <f t="shared" si="155"/>
        <v>1</v>
      </c>
    </row>
    <row r="82" spans="1:16" ht="20.25" customHeight="1" x14ac:dyDescent="0.2">
      <c r="A82" s="27" t="s">
        <v>240</v>
      </c>
      <c r="B82" s="27" t="s">
        <v>241</v>
      </c>
      <c r="C82" s="28"/>
      <c r="D82" s="29"/>
      <c r="E82" s="29"/>
      <c r="F82" s="30">
        <f>SUM(F83:F95)/2</f>
        <v>177153.56889999998</v>
      </c>
      <c r="G82" s="31"/>
      <c r="H82" s="30">
        <f>SUM(H83:H95)/2</f>
        <v>0</v>
      </c>
      <c r="I82" s="31"/>
      <c r="J82" s="30">
        <f>SUM(J83:J95)/2</f>
        <v>0</v>
      </c>
      <c r="K82" s="31"/>
      <c r="L82" s="30">
        <f>SUM(L83:L95)/2</f>
        <v>0</v>
      </c>
      <c r="M82" s="31"/>
      <c r="N82" s="30">
        <f>SUM(N83:N95)/2</f>
        <v>177153.56889999998</v>
      </c>
      <c r="O82" s="13" t="str">
        <f t="shared" si="154"/>
        <v xml:space="preserve"> </v>
      </c>
      <c r="P82" s="21">
        <f t="shared" si="155"/>
        <v>1</v>
      </c>
    </row>
    <row r="83" spans="1:16" ht="17.25" customHeight="1" x14ac:dyDescent="0.2">
      <c r="A83" s="27" t="s">
        <v>242</v>
      </c>
      <c r="B83" s="27" t="s">
        <v>243</v>
      </c>
      <c r="C83" s="28"/>
      <c r="D83" s="29"/>
      <c r="E83" s="29"/>
      <c r="F83" s="30">
        <f>SUM(F84:F85)</f>
        <v>30087.159199999998</v>
      </c>
      <c r="G83" s="31"/>
      <c r="H83" s="30">
        <f>SUM(H84:H85)</f>
        <v>0</v>
      </c>
      <c r="I83" s="31"/>
      <c r="J83" s="30">
        <f>SUM(J84:J85)</f>
        <v>0</v>
      </c>
      <c r="K83" s="31"/>
      <c r="L83" s="30">
        <f>SUM(L84:L85)</f>
        <v>0</v>
      </c>
      <c r="M83" s="31"/>
      <c r="N83" s="30">
        <f>SUM(N84:N85)</f>
        <v>30087.159199999998</v>
      </c>
      <c r="O83" s="13" t="str">
        <f t="shared" si="154"/>
        <v xml:space="preserve"> </v>
      </c>
      <c r="P83" s="21">
        <f t="shared" si="155"/>
        <v>1</v>
      </c>
    </row>
    <row r="84" spans="1:16" ht="25.5" x14ac:dyDescent="0.2">
      <c r="A84" s="26" t="s">
        <v>244</v>
      </c>
      <c r="B84" s="26" t="s">
        <v>245</v>
      </c>
      <c r="C84" s="24" t="s">
        <v>34</v>
      </c>
      <c r="D84" s="25">
        <v>41.51</v>
      </c>
      <c r="E84" s="25">
        <v>29.68</v>
      </c>
      <c r="F84" s="14">
        <f t="shared" ref="F84:F85" si="156">D84*E84</f>
        <v>1232.0167999999999</v>
      </c>
      <c r="G84" s="1"/>
      <c r="H84" s="2">
        <f t="shared" si="148"/>
        <v>0</v>
      </c>
      <c r="I84" s="3"/>
      <c r="J84" s="2">
        <f t="shared" si="149"/>
        <v>0</v>
      </c>
      <c r="K84" s="2">
        <f t="shared" si="150"/>
        <v>0</v>
      </c>
      <c r="L84" s="2">
        <f t="shared" si="151"/>
        <v>0</v>
      </c>
      <c r="M84" s="2">
        <f t="shared" si="152"/>
        <v>41.51</v>
      </c>
      <c r="N84" s="2">
        <f t="shared" si="153"/>
        <v>1232.0167999999999</v>
      </c>
      <c r="O84" s="11" t="str">
        <f t="shared" ref="O84:O86" si="157">IF((L84/F84)=0," ",(L84/F84))</f>
        <v xml:space="preserve"> </v>
      </c>
      <c r="P84" s="22">
        <f t="shared" si="155"/>
        <v>1</v>
      </c>
    </row>
    <row r="85" spans="1:16" ht="38.25" x14ac:dyDescent="0.2">
      <c r="A85" s="26" t="s">
        <v>246</v>
      </c>
      <c r="B85" s="26" t="s">
        <v>112</v>
      </c>
      <c r="C85" s="24" t="s">
        <v>31</v>
      </c>
      <c r="D85" s="25">
        <v>180.48</v>
      </c>
      <c r="E85" s="25">
        <v>159.88</v>
      </c>
      <c r="F85" s="14">
        <f t="shared" si="156"/>
        <v>28855.142399999997</v>
      </c>
      <c r="G85" s="1"/>
      <c r="H85" s="2">
        <f t="shared" si="148"/>
        <v>0</v>
      </c>
      <c r="I85" s="3"/>
      <c r="J85" s="2">
        <f t="shared" si="149"/>
        <v>0</v>
      </c>
      <c r="K85" s="2">
        <f t="shared" si="150"/>
        <v>0</v>
      </c>
      <c r="L85" s="2">
        <f t="shared" si="151"/>
        <v>0</v>
      </c>
      <c r="M85" s="2">
        <f t="shared" si="152"/>
        <v>180.48</v>
      </c>
      <c r="N85" s="2">
        <f t="shared" si="153"/>
        <v>28855.142399999997</v>
      </c>
      <c r="O85" s="11" t="str">
        <f t="shared" si="157"/>
        <v xml:space="preserve"> </v>
      </c>
      <c r="P85" s="22">
        <f t="shared" si="155"/>
        <v>1</v>
      </c>
    </row>
    <row r="86" spans="1:16" x14ac:dyDescent="0.2">
      <c r="A86" s="27" t="s">
        <v>247</v>
      </c>
      <c r="B86" s="27" t="s">
        <v>248</v>
      </c>
      <c r="C86" s="28"/>
      <c r="D86" s="29"/>
      <c r="E86" s="29"/>
      <c r="F86" s="30">
        <f>SUM(F87:F92)</f>
        <v>100381.05900000001</v>
      </c>
      <c r="G86" s="31"/>
      <c r="H86" s="30">
        <f>SUM(H87:H92)</f>
        <v>0</v>
      </c>
      <c r="I86" s="31"/>
      <c r="J86" s="30">
        <f>SUM(J87:J92)</f>
        <v>0</v>
      </c>
      <c r="K86" s="31"/>
      <c r="L86" s="30">
        <f>SUM(L87:L92)</f>
        <v>0</v>
      </c>
      <c r="M86" s="31"/>
      <c r="N86" s="30">
        <f>SUM(N87:N92)</f>
        <v>100381.05900000001</v>
      </c>
      <c r="O86" s="13" t="str">
        <f t="shared" si="157"/>
        <v xml:space="preserve"> </v>
      </c>
      <c r="P86" s="21">
        <f t="shared" si="155"/>
        <v>1</v>
      </c>
    </row>
    <row r="87" spans="1:16" ht="76.5" x14ac:dyDescent="0.2">
      <c r="A87" s="26" t="s">
        <v>249</v>
      </c>
      <c r="B87" s="26" t="s">
        <v>237</v>
      </c>
      <c r="C87" s="24" t="s">
        <v>23</v>
      </c>
      <c r="D87" s="25">
        <v>8.59</v>
      </c>
      <c r="E87" s="25">
        <v>133.29</v>
      </c>
      <c r="F87" s="14">
        <f t="shared" ref="F87:F92" si="158">D87*E87</f>
        <v>1144.9611</v>
      </c>
      <c r="G87" s="1"/>
      <c r="H87" s="2">
        <f t="shared" si="148"/>
        <v>0</v>
      </c>
      <c r="I87" s="3"/>
      <c r="J87" s="2">
        <f t="shared" si="149"/>
        <v>0</v>
      </c>
      <c r="K87" s="2">
        <f t="shared" si="150"/>
        <v>0</v>
      </c>
      <c r="L87" s="2">
        <f t="shared" si="151"/>
        <v>0</v>
      </c>
      <c r="M87" s="2">
        <f t="shared" si="152"/>
        <v>8.59</v>
      </c>
      <c r="N87" s="2">
        <f t="shared" si="153"/>
        <v>1144.9611</v>
      </c>
      <c r="O87" s="11" t="str">
        <f t="shared" ref="O87:O93" si="159">IF((L87/F87)=0," ",(L87/F87))</f>
        <v xml:space="preserve"> </v>
      </c>
      <c r="P87" s="22">
        <f t="shared" si="155"/>
        <v>1</v>
      </c>
    </row>
    <row r="88" spans="1:16" ht="28.5" customHeight="1" x14ac:dyDescent="0.2">
      <c r="A88" s="26" t="s">
        <v>250</v>
      </c>
      <c r="B88" s="26" t="s">
        <v>237</v>
      </c>
      <c r="C88" s="24" t="s">
        <v>23</v>
      </c>
      <c r="D88" s="25">
        <v>9.0399999999999991</v>
      </c>
      <c r="E88" s="25">
        <v>133.29</v>
      </c>
      <c r="F88" s="14">
        <f t="shared" si="158"/>
        <v>1204.9415999999999</v>
      </c>
      <c r="G88" s="1"/>
      <c r="H88" s="2">
        <f t="shared" si="148"/>
        <v>0</v>
      </c>
      <c r="I88" s="3"/>
      <c r="J88" s="2">
        <f t="shared" si="149"/>
        <v>0</v>
      </c>
      <c r="K88" s="2">
        <f t="shared" si="150"/>
        <v>0</v>
      </c>
      <c r="L88" s="2">
        <f t="shared" si="151"/>
        <v>0</v>
      </c>
      <c r="M88" s="2">
        <f t="shared" si="152"/>
        <v>9.0399999999999991</v>
      </c>
      <c r="N88" s="2">
        <f t="shared" si="153"/>
        <v>1204.9415999999999</v>
      </c>
      <c r="O88" s="11" t="str">
        <f t="shared" si="159"/>
        <v xml:space="preserve"> </v>
      </c>
      <c r="P88" s="22">
        <f t="shared" si="155"/>
        <v>1</v>
      </c>
    </row>
    <row r="89" spans="1:16" ht="14.25" customHeight="1" x14ac:dyDescent="0.2">
      <c r="A89" s="26" t="s">
        <v>251</v>
      </c>
      <c r="B89" s="26" t="s">
        <v>237</v>
      </c>
      <c r="C89" s="24" t="s">
        <v>23</v>
      </c>
      <c r="D89" s="25">
        <v>2.37</v>
      </c>
      <c r="E89" s="25">
        <v>133.29</v>
      </c>
      <c r="F89" s="14">
        <f t="shared" si="158"/>
        <v>315.89729999999997</v>
      </c>
      <c r="G89" s="1"/>
      <c r="H89" s="2">
        <f t="shared" si="148"/>
        <v>0</v>
      </c>
      <c r="I89" s="3"/>
      <c r="J89" s="2">
        <f t="shared" si="149"/>
        <v>0</v>
      </c>
      <c r="K89" s="2">
        <f t="shared" si="150"/>
        <v>0</v>
      </c>
      <c r="L89" s="2">
        <f t="shared" si="151"/>
        <v>0</v>
      </c>
      <c r="M89" s="2">
        <f t="shared" si="152"/>
        <v>2.37</v>
      </c>
      <c r="N89" s="2">
        <f t="shared" si="153"/>
        <v>315.89729999999997</v>
      </c>
      <c r="O89" s="11" t="str">
        <f t="shared" si="159"/>
        <v xml:space="preserve"> </v>
      </c>
      <c r="P89" s="22">
        <f t="shared" si="155"/>
        <v>1</v>
      </c>
    </row>
    <row r="90" spans="1:16" ht="76.5" x14ac:dyDescent="0.2">
      <c r="A90" s="26" t="s">
        <v>252</v>
      </c>
      <c r="B90" s="26" t="s">
        <v>253</v>
      </c>
      <c r="C90" s="24" t="s">
        <v>23</v>
      </c>
      <c r="D90" s="25">
        <v>37.22</v>
      </c>
      <c r="E90" s="25">
        <v>395.77</v>
      </c>
      <c r="F90" s="14">
        <f t="shared" si="158"/>
        <v>14730.559399999998</v>
      </c>
      <c r="G90" s="1"/>
      <c r="H90" s="2">
        <f t="shared" si="148"/>
        <v>0</v>
      </c>
      <c r="I90" s="3"/>
      <c r="J90" s="2">
        <f t="shared" si="149"/>
        <v>0</v>
      </c>
      <c r="K90" s="2">
        <f t="shared" si="150"/>
        <v>0</v>
      </c>
      <c r="L90" s="2">
        <f t="shared" si="151"/>
        <v>0</v>
      </c>
      <c r="M90" s="2">
        <f t="shared" si="152"/>
        <v>37.22</v>
      </c>
      <c r="N90" s="2">
        <f t="shared" si="153"/>
        <v>14730.559399999998</v>
      </c>
      <c r="O90" s="11" t="str">
        <f t="shared" si="159"/>
        <v xml:space="preserve"> </v>
      </c>
      <c r="P90" s="22">
        <f t="shared" si="155"/>
        <v>1</v>
      </c>
    </row>
    <row r="91" spans="1:16" ht="38.25" x14ac:dyDescent="0.2">
      <c r="A91" s="26" t="s">
        <v>254</v>
      </c>
      <c r="B91" s="26" t="s">
        <v>255</v>
      </c>
      <c r="C91" s="24" t="s">
        <v>23</v>
      </c>
      <c r="D91" s="25">
        <v>40.44</v>
      </c>
      <c r="E91" s="25">
        <v>51.74</v>
      </c>
      <c r="F91" s="14">
        <f t="shared" si="158"/>
        <v>2092.3656000000001</v>
      </c>
      <c r="G91" s="1"/>
      <c r="H91" s="2">
        <f t="shared" si="148"/>
        <v>0</v>
      </c>
      <c r="I91" s="3"/>
      <c r="J91" s="2">
        <f t="shared" si="149"/>
        <v>0</v>
      </c>
      <c r="K91" s="2">
        <f t="shared" si="150"/>
        <v>0</v>
      </c>
      <c r="L91" s="2">
        <f t="shared" si="151"/>
        <v>0</v>
      </c>
      <c r="M91" s="2">
        <f t="shared" si="152"/>
        <v>40.44</v>
      </c>
      <c r="N91" s="2">
        <f t="shared" si="153"/>
        <v>2092.3656000000001</v>
      </c>
      <c r="O91" s="11" t="str">
        <f t="shared" si="159"/>
        <v xml:space="preserve"> </v>
      </c>
      <c r="P91" s="22">
        <f t="shared" si="155"/>
        <v>1</v>
      </c>
    </row>
    <row r="92" spans="1:16" ht="89.25" x14ac:dyDescent="0.2">
      <c r="A92" s="26" t="s">
        <v>256</v>
      </c>
      <c r="B92" s="26" t="s">
        <v>257</v>
      </c>
      <c r="C92" s="24" t="s">
        <v>23</v>
      </c>
      <c r="D92" s="25">
        <v>134.65</v>
      </c>
      <c r="E92" s="25">
        <v>600.76</v>
      </c>
      <c r="F92" s="14">
        <f t="shared" si="158"/>
        <v>80892.334000000003</v>
      </c>
      <c r="G92" s="1"/>
      <c r="H92" s="2">
        <f t="shared" si="148"/>
        <v>0</v>
      </c>
      <c r="I92" s="3"/>
      <c r="J92" s="2">
        <f t="shared" si="149"/>
        <v>0</v>
      </c>
      <c r="K92" s="2">
        <f t="shared" si="150"/>
        <v>0</v>
      </c>
      <c r="L92" s="2">
        <f t="shared" si="151"/>
        <v>0</v>
      </c>
      <c r="M92" s="2">
        <f t="shared" si="152"/>
        <v>134.65</v>
      </c>
      <c r="N92" s="2">
        <f t="shared" si="153"/>
        <v>80892.334000000003</v>
      </c>
      <c r="O92" s="11" t="str">
        <f t="shared" si="159"/>
        <v xml:space="preserve"> </v>
      </c>
      <c r="P92" s="22">
        <f t="shared" si="155"/>
        <v>1</v>
      </c>
    </row>
    <row r="93" spans="1:16" x14ac:dyDescent="0.2">
      <c r="A93" s="27" t="s">
        <v>258</v>
      </c>
      <c r="B93" s="27" t="s">
        <v>259</v>
      </c>
      <c r="C93" s="28"/>
      <c r="D93" s="29"/>
      <c r="E93" s="34"/>
      <c r="F93" s="30">
        <f>SUM(F94:F95)</f>
        <v>46685.35070000001</v>
      </c>
      <c r="G93" s="31"/>
      <c r="H93" s="30">
        <f>SUM(H94:H95)</f>
        <v>0</v>
      </c>
      <c r="I93" s="31"/>
      <c r="J93" s="30">
        <f>SUM(J94:J95)</f>
        <v>0</v>
      </c>
      <c r="K93" s="31"/>
      <c r="L93" s="30">
        <f>SUM(L94:L95)</f>
        <v>0</v>
      </c>
      <c r="M93" s="31"/>
      <c r="N93" s="30">
        <f>SUM(N94:N95)</f>
        <v>46685.35070000001</v>
      </c>
      <c r="O93" s="13" t="str">
        <f t="shared" si="159"/>
        <v xml:space="preserve"> </v>
      </c>
      <c r="P93" s="21">
        <f t="shared" si="155"/>
        <v>1</v>
      </c>
    </row>
    <row r="94" spans="1:16" ht="51" x14ac:dyDescent="0.2">
      <c r="A94" s="26" t="s">
        <v>260</v>
      </c>
      <c r="B94" s="26" t="s">
        <v>118</v>
      </c>
      <c r="C94" s="24" t="s">
        <v>23</v>
      </c>
      <c r="D94" s="25">
        <v>128.99</v>
      </c>
      <c r="E94" s="25">
        <v>338.93</v>
      </c>
      <c r="F94" s="14">
        <f t="shared" ref="F94:F95" si="160">D94*E94</f>
        <v>43718.580700000006</v>
      </c>
      <c r="G94" s="1"/>
      <c r="H94" s="2">
        <f t="shared" ref="H94:H95" si="161">ROUND(G94*E94,2)</f>
        <v>0</v>
      </c>
      <c r="I94" s="3"/>
      <c r="J94" s="2">
        <f t="shared" ref="J94:J95" si="162">ROUND(I94*E94,2)</f>
        <v>0</v>
      </c>
      <c r="K94" s="2">
        <f t="shared" ref="K94:K95" si="163">G94+I94</f>
        <v>0</v>
      </c>
      <c r="L94" s="2">
        <f t="shared" ref="L94:L95" si="164">H94+J94</f>
        <v>0</v>
      </c>
      <c r="M94" s="2">
        <f t="shared" ref="M94:M95" si="165">D94-K94</f>
        <v>128.99</v>
      </c>
      <c r="N94" s="2">
        <f t="shared" ref="N94:N95" si="166">F94-L94</f>
        <v>43718.580700000006</v>
      </c>
      <c r="O94" s="11" t="str">
        <f t="shared" ref="O94:O97" si="167">IF((L94/F94)=0," ",(L94/F94))</f>
        <v xml:space="preserve"> </v>
      </c>
      <c r="P94" s="22">
        <f t="shared" ref="P94:P97" si="168">IF((N94/F94)=0," ",(N94/F94))</f>
        <v>1</v>
      </c>
    </row>
    <row r="95" spans="1:16" ht="25.5" x14ac:dyDescent="0.2">
      <c r="A95" s="26" t="s">
        <v>261</v>
      </c>
      <c r="B95" s="26" t="s">
        <v>109</v>
      </c>
      <c r="C95" s="24" t="s">
        <v>23</v>
      </c>
      <c r="D95" s="25">
        <v>128.99</v>
      </c>
      <c r="E95" s="25">
        <v>23</v>
      </c>
      <c r="F95" s="14">
        <f t="shared" si="160"/>
        <v>2966.7700000000004</v>
      </c>
      <c r="G95" s="1"/>
      <c r="H95" s="2">
        <f t="shared" si="161"/>
        <v>0</v>
      </c>
      <c r="I95" s="3"/>
      <c r="J95" s="2">
        <f t="shared" si="162"/>
        <v>0</v>
      </c>
      <c r="K95" s="2">
        <f t="shared" si="163"/>
        <v>0</v>
      </c>
      <c r="L95" s="2">
        <f t="shared" si="164"/>
        <v>0</v>
      </c>
      <c r="M95" s="2">
        <f t="shared" si="165"/>
        <v>128.99</v>
      </c>
      <c r="N95" s="2">
        <f t="shared" si="166"/>
        <v>2966.7700000000004</v>
      </c>
      <c r="O95" s="11" t="str">
        <f t="shared" si="167"/>
        <v xml:space="preserve"> </v>
      </c>
      <c r="P95" s="22">
        <f t="shared" si="168"/>
        <v>1</v>
      </c>
    </row>
    <row r="96" spans="1:16" x14ac:dyDescent="0.2">
      <c r="A96" s="27" t="s">
        <v>262</v>
      </c>
      <c r="B96" s="27" t="s">
        <v>45</v>
      </c>
      <c r="C96" s="28"/>
      <c r="D96" s="29"/>
      <c r="E96" s="29"/>
      <c r="F96" s="30">
        <f>F97+F106+F113+F115</f>
        <v>49469.889499999997</v>
      </c>
      <c r="G96" s="31"/>
      <c r="H96" s="30">
        <f>H97+H106+H113+H115</f>
        <v>0</v>
      </c>
      <c r="I96" s="31"/>
      <c r="J96" s="30">
        <f>J97+J106+J113+J115</f>
        <v>496.9</v>
      </c>
      <c r="K96" s="31"/>
      <c r="L96" s="30">
        <f>L97+L106+L113+L115</f>
        <v>496.9</v>
      </c>
      <c r="M96" s="31"/>
      <c r="N96" s="30">
        <f>N97+N106+N113+N115</f>
        <v>48972.989500000003</v>
      </c>
      <c r="O96" s="13">
        <f t="shared" si="167"/>
        <v>1.0044493832960756E-2</v>
      </c>
      <c r="P96" s="21">
        <f t="shared" si="168"/>
        <v>0.98995550616703931</v>
      </c>
    </row>
    <row r="97" spans="1:16" x14ac:dyDescent="0.2">
      <c r="A97" s="27" t="s">
        <v>263</v>
      </c>
      <c r="B97" s="27" t="s">
        <v>264</v>
      </c>
      <c r="C97" s="28"/>
      <c r="D97" s="29"/>
      <c r="E97" s="29"/>
      <c r="F97" s="30">
        <f>SUM(F98:F105)</f>
        <v>21388.566900000002</v>
      </c>
      <c r="G97" s="31"/>
      <c r="H97" s="30">
        <f>SUM(H98:H105)</f>
        <v>0</v>
      </c>
      <c r="I97" s="31"/>
      <c r="J97" s="30">
        <f>SUM(J98:J105)</f>
        <v>0</v>
      </c>
      <c r="K97" s="31"/>
      <c r="L97" s="30">
        <f>SUM(L98:L105)</f>
        <v>0</v>
      </c>
      <c r="M97" s="31"/>
      <c r="N97" s="30">
        <f>SUM(N98:N105)</f>
        <v>21388.566900000002</v>
      </c>
      <c r="O97" s="13" t="str">
        <f t="shared" si="167"/>
        <v xml:space="preserve"> </v>
      </c>
      <c r="P97" s="21">
        <f t="shared" si="168"/>
        <v>1</v>
      </c>
    </row>
    <row r="98" spans="1:16" x14ac:dyDescent="0.2">
      <c r="A98" s="26" t="s">
        <v>265</v>
      </c>
      <c r="B98" s="26" t="s">
        <v>46</v>
      </c>
      <c r="C98" s="24" t="s">
        <v>23</v>
      </c>
      <c r="D98" s="25">
        <v>263</v>
      </c>
      <c r="E98" s="25">
        <v>13.34</v>
      </c>
      <c r="F98" s="14">
        <f t="shared" ref="F98:F105" si="169">D98*E98</f>
        <v>3508.42</v>
      </c>
      <c r="G98" s="1"/>
      <c r="H98" s="2">
        <f t="shared" ref="H98:H105" si="170">ROUND(G98*E98,2)</f>
        <v>0</v>
      </c>
      <c r="I98" s="3"/>
      <c r="J98" s="2">
        <f t="shared" ref="J98:J105" si="171">ROUND(I98*E98,2)</f>
        <v>0</v>
      </c>
      <c r="K98" s="2">
        <f t="shared" ref="K98:K105" si="172">G98+I98</f>
        <v>0</v>
      </c>
      <c r="L98" s="2">
        <f t="shared" ref="L98:L105" si="173">H98+J98</f>
        <v>0</v>
      </c>
      <c r="M98" s="2">
        <f t="shared" ref="M98:M105" si="174">D98-K98</f>
        <v>263</v>
      </c>
      <c r="N98" s="2">
        <f t="shared" ref="N98:N105" si="175">F98-L98</f>
        <v>3508.42</v>
      </c>
      <c r="O98" s="11" t="str">
        <f t="shared" ref="O98:O106" si="176">IF((L98/F98)=0," ",(L98/F98))</f>
        <v xml:space="preserve"> </v>
      </c>
      <c r="P98" s="22">
        <f t="shared" ref="P98:P106" si="177">IF((N98/F98)=0," ",(N98/F98))</f>
        <v>1</v>
      </c>
    </row>
    <row r="99" spans="1:16" ht="25.5" x14ac:dyDescent="0.2">
      <c r="A99" s="26" t="s">
        <v>266</v>
      </c>
      <c r="B99" s="26" t="s">
        <v>119</v>
      </c>
      <c r="C99" s="24" t="s">
        <v>23</v>
      </c>
      <c r="D99" s="25">
        <v>263</v>
      </c>
      <c r="E99" s="25">
        <v>58.93</v>
      </c>
      <c r="F99" s="14">
        <f t="shared" si="169"/>
        <v>15498.59</v>
      </c>
      <c r="G99" s="1"/>
      <c r="H99" s="2">
        <f t="shared" si="170"/>
        <v>0</v>
      </c>
      <c r="I99" s="3"/>
      <c r="J99" s="2">
        <f t="shared" si="171"/>
        <v>0</v>
      </c>
      <c r="K99" s="2">
        <f t="shared" si="172"/>
        <v>0</v>
      </c>
      <c r="L99" s="2">
        <f t="shared" si="173"/>
        <v>0</v>
      </c>
      <c r="M99" s="2">
        <f t="shared" si="174"/>
        <v>263</v>
      </c>
      <c r="N99" s="2">
        <f t="shared" si="175"/>
        <v>15498.59</v>
      </c>
      <c r="O99" s="11" t="str">
        <f t="shared" si="176"/>
        <v xml:space="preserve"> </v>
      </c>
      <c r="P99" s="22">
        <f t="shared" si="177"/>
        <v>1</v>
      </c>
    </row>
    <row r="100" spans="1:16" ht="25.5" x14ac:dyDescent="0.2">
      <c r="A100" s="26" t="s">
        <v>267</v>
      </c>
      <c r="B100" s="26" t="s">
        <v>119</v>
      </c>
      <c r="C100" s="24" t="s">
        <v>23</v>
      </c>
      <c r="D100" s="25">
        <v>0.8</v>
      </c>
      <c r="E100" s="25">
        <v>58.93</v>
      </c>
      <c r="F100" s="14">
        <f t="shared" si="169"/>
        <v>47.144000000000005</v>
      </c>
      <c r="G100" s="1"/>
      <c r="H100" s="2">
        <f t="shared" si="170"/>
        <v>0</v>
      </c>
      <c r="I100" s="3"/>
      <c r="J100" s="2">
        <f t="shared" si="171"/>
        <v>0</v>
      </c>
      <c r="K100" s="2">
        <f t="shared" si="172"/>
        <v>0</v>
      </c>
      <c r="L100" s="2">
        <f t="shared" si="173"/>
        <v>0</v>
      </c>
      <c r="M100" s="2">
        <f t="shared" si="174"/>
        <v>0.8</v>
      </c>
      <c r="N100" s="2">
        <f t="shared" si="175"/>
        <v>47.144000000000005</v>
      </c>
      <c r="O100" s="11" t="str">
        <f t="shared" si="176"/>
        <v xml:space="preserve"> </v>
      </c>
      <c r="P100" s="22">
        <f t="shared" si="177"/>
        <v>1</v>
      </c>
    </row>
    <row r="101" spans="1:16" ht="25.5" x14ac:dyDescent="0.2">
      <c r="A101" s="26" t="s">
        <v>268</v>
      </c>
      <c r="B101" s="26" t="s">
        <v>269</v>
      </c>
      <c r="C101" s="24" t="s">
        <v>31</v>
      </c>
      <c r="D101" s="25">
        <v>24.22</v>
      </c>
      <c r="E101" s="25">
        <v>33.82</v>
      </c>
      <c r="F101" s="14">
        <f t="shared" si="169"/>
        <v>819.12040000000002</v>
      </c>
      <c r="G101" s="1"/>
      <c r="H101" s="2">
        <f t="shared" si="170"/>
        <v>0</v>
      </c>
      <c r="I101" s="3"/>
      <c r="J101" s="2">
        <f t="shared" si="171"/>
        <v>0</v>
      </c>
      <c r="K101" s="2">
        <f t="shared" si="172"/>
        <v>0</v>
      </c>
      <c r="L101" s="2">
        <f t="shared" si="173"/>
        <v>0</v>
      </c>
      <c r="M101" s="2">
        <f t="shared" si="174"/>
        <v>24.22</v>
      </c>
      <c r="N101" s="2">
        <f t="shared" si="175"/>
        <v>819.12040000000002</v>
      </c>
      <c r="O101" s="11" t="str">
        <f t="shared" si="176"/>
        <v xml:space="preserve"> </v>
      </c>
      <c r="P101" s="22">
        <f t="shared" si="177"/>
        <v>1</v>
      </c>
    </row>
    <row r="102" spans="1:16" ht="25.5" x14ac:dyDescent="0.2">
      <c r="A102" s="26" t="s">
        <v>270</v>
      </c>
      <c r="B102" s="26" t="s">
        <v>269</v>
      </c>
      <c r="C102" s="24" t="s">
        <v>31</v>
      </c>
      <c r="D102" s="25">
        <v>6.12</v>
      </c>
      <c r="E102" s="25">
        <v>33.82</v>
      </c>
      <c r="F102" s="14">
        <f t="shared" si="169"/>
        <v>206.97839999999999</v>
      </c>
      <c r="G102" s="1"/>
      <c r="H102" s="2">
        <f t="shared" si="170"/>
        <v>0</v>
      </c>
      <c r="I102" s="3"/>
      <c r="J102" s="2">
        <f t="shared" si="171"/>
        <v>0</v>
      </c>
      <c r="K102" s="2">
        <f t="shared" si="172"/>
        <v>0</v>
      </c>
      <c r="L102" s="2">
        <f t="shared" si="173"/>
        <v>0</v>
      </c>
      <c r="M102" s="2">
        <f t="shared" si="174"/>
        <v>6.12</v>
      </c>
      <c r="N102" s="2">
        <f t="shared" si="175"/>
        <v>206.97839999999999</v>
      </c>
      <c r="O102" s="11" t="str">
        <f t="shared" si="176"/>
        <v xml:space="preserve"> </v>
      </c>
      <c r="P102" s="22">
        <f t="shared" si="177"/>
        <v>1</v>
      </c>
    </row>
    <row r="103" spans="1:16" x14ac:dyDescent="0.2">
      <c r="A103" s="26" t="s">
        <v>271</v>
      </c>
      <c r="B103" s="26" t="s">
        <v>47</v>
      </c>
      <c r="C103" s="24" t="s">
        <v>31</v>
      </c>
      <c r="D103" s="25">
        <v>43.38</v>
      </c>
      <c r="E103" s="25">
        <v>8.4600000000000009</v>
      </c>
      <c r="F103" s="14">
        <f t="shared" si="169"/>
        <v>366.99480000000005</v>
      </c>
      <c r="G103" s="1"/>
      <c r="H103" s="2">
        <f t="shared" si="170"/>
        <v>0</v>
      </c>
      <c r="I103" s="3"/>
      <c r="J103" s="2">
        <f t="shared" si="171"/>
        <v>0</v>
      </c>
      <c r="K103" s="2">
        <f t="shared" si="172"/>
        <v>0</v>
      </c>
      <c r="L103" s="2">
        <f t="shared" si="173"/>
        <v>0</v>
      </c>
      <c r="M103" s="2">
        <f t="shared" si="174"/>
        <v>43.38</v>
      </c>
      <c r="N103" s="2">
        <f t="shared" si="175"/>
        <v>366.99480000000005</v>
      </c>
      <c r="O103" s="11" t="str">
        <f t="shared" si="176"/>
        <v xml:space="preserve"> </v>
      </c>
      <c r="P103" s="22">
        <f t="shared" si="177"/>
        <v>1</v>
      </c>
    </row>
    <row r="104" spans="1:16" ht="25.5" x14ac:dyDescent="0.2">
      <c r="A104" s="26" t="s">
        <v>272</v>
      </c>
      <c r="B104" s="26" t="s">
        <v>273</v>
      </c>
      <c r="C104" s="24" t="s">
        <v>23</v>
      </c>
      <c r="D104" s="25">
        <v>5.13</v>
      </c>
      <c r="E104" s="25">
        <v>99.21</v>
      </c>
      <c r="F104" s="14">
        <f t="shared" si="169"/>
        <v>508.94729999999998</v>
      </c>
      <c r="G104" s="1"/>
      <c r="H104" s="2">
        <f t="shared" si="170"/>
        <v>0</v>
      </c>
      <c r="I104" s="3"/>
      <c r="J104" s="2">
        <f t="shared" si="171"/>
        <v>0</v>
      </c>
      <c r="K104" s="2">
        <f t="shared" si="172"/>
        <v>0</v>
      </c>
      <c r="L104" s="2">
        <f t="shared" si="173"/>
        <v>0</v>
      </c>
      <c r="M104" s="2">
        <f t="shared" si="174"/>
        <v>5.13</v>
      </c>
      <c r="N104" s="2">
        <f t="shared" si="175"/>
        <v>508.94729999999998</v>
      </c>
      <c r="O104" s="11" t="str">
        <f t="shared" si="176"/>
        <v xml:space="preserve"> </v>
      </c>
      <c r="P104" s="22">
        <f t="shared" si="177"/>
        <v>1</v>
      </c>
    </row>
    <row r="105" spans="1:16" ht="25.5" x14ac:dyDescent="0.2">
      <c r="A105" s="26" t="s">
        <v>274</v>
      </c>
      <c r="B105" s="26" t="s">
        <v>275</v>
      </c>
      <c r="C105" s="24" t="s">
        <v>23</v>
      </c>
      <c r="D105" s="25">
        <v>105.2</v>
      </c>
      <c r="E105" s="25">
        <v>4.1100000000000003</v>
      </c>
      <c r="F105" s="14">
        <f t="shared" si="169"/>
        <v>432.37200000000007</v>
      </c>
      <c r="G105" s="1"/>
      <c r="H105" s="2">
        <f t="shared" si="170"/>
        <v>0</v>
      </c>
      <c r="I105" s="3"/>
      <c r="J105" s="2">
        <f t="shared" si="171"/>
        <v>0</v>
      </c>
      <c r="K105" s="2">
        <f t="shared" si="172"/>
        <v>0</v>
      </c>
      <c r="L105" s="2">
        <f t="shared" si="173"/>
        <v>0</v>
      </c>
      <c r="M105" s="2">
        <f t="shared" si="174"/>
        <v>105.2</v>
      </c>
      <c r="N105" s="2">
        <f t="shared" si="175"/>
        <v>432.37200000000007</v>
      </c>
      <c r="O105" s="11" t="str">
        <f t="shared" si="176"/>
        <v xml:space="preserve"> </v>
      </c>
      <c r="P105" s="22">
        <f t="shared" si="177"/>
        <v>1</v>
      </c>
    </row>
    <row r="106" spans="1:16" x14ac:dyDescent="0.2">
      <c r="A106" s="27" t="s">
        <v>276</v>
      </c>
      <c r="B106" s="27" t="s">
        <v>277</v>
      </c>
      <c r="C106" s="28"/>
      <c r="D106" s="29"/>
      <c r="E106" s="29"/>
      <c r="F106" s="30">
        <f>SUM(F107:F112)</f>
        <v>12289.4876</v>
      </c>
      <c r="G106" s="31"/>
      <c r="H106" s="30">
        <f>SUM(H107:H112)</f>
        <v>0</v>
      </c>
      <c r="I106" s="31"/>
      <c r="J106" s="30">
        <f>SUM(J107:J112)</f>
        <v>496.9</v>
      </c>
      <c r="K106" s="31"/>
      <c r="L106" s="30">
        <f>SUM(L107:L112)</f>
        <v>496.9</v>
      </c>
      <c r="M106" s="31"/>
      <c r="N106" s="30">
        <f>SUM(N107:N112)</f>
        <v>11792.587600000001</v>
      </c>
      <c r="O106" s="13">
        <f t="shared" si="176"/>
        <v>4.0432930661812132E-2</v>
      </c>
      <c r="P106" s="21">
        <f t="shared" si="177"/>
        <v>0.95956706933818792</v>
      </c>
    </row>
    <row r="107" spans="1:16" ht="25.5" x14ac:dyDescent="0.2">
      <c r="A107" s="38" t="s">
        <v>278</v>
      </c>
      <c r="B107" s="26" t="s">
        <v>122</v>
      </c>
      <c r="C107" s="24" t="s">
        <v>38</v>
      </c>
      <c r="D107" s="25">
        <v>10</v>
      </c>
      <c r="E107" s="25">
        <v>49.69</v>
      </c>
      <c r="F107" s="14">
        <f t="shared" ref="F107:F112" si="178">D107*E107</f>
        <v>496.9</v>
      </c>
      <c r="G107" s="1"/>
      <c r="H107" s="2">
        <f t="shared" ref="H107:H112" si="179">ROUND(G107*E107,2)</f>
        <v>0</v>
      </c>
      <c r="I107" s="3">
        <v>10</v>
      </c>
      <c r="J107" s="2">
        <f t="shared" ref="J107:J112" si="180">ROUND(I107*E107,2)</f>
        <v>496.9</v>
      </c>
      <c r="K107" s="2">
        <f t="shared" ref="K107:K112" si="181">G107+I107</f>
        <v>10</v>
      </c>
      <c r="L107" s="2">
        <f t="shared" ref="L107:L112" si="182">H107+J107</f>
        <v>496.9</v>
      </c>
      <c r="M107" s="2">
        <f t="shared" ref="M107:M112" si="183">D107-K107</f>
        <v>0</v>
      </c>
      <c r="N107" s="2">
        <f t="shared" ref="N107:N112" si="184">F107-L107</f>
        <v>0</v>
      </c>
      <c r="O107" s="11">
        <f t="shared" ref="O107:O113" si="185">IF((L107/F107)=0," ",(L107/F107))</f>
        <v>1</v>
      </c>
      <c r="P107" s="22" t="str">
        <f t="shared" ref="P107:P113" si="186">IF((N107/F107)=0," ",(N107/F107))</f>
        <v xml:space="preserve"> </v>
      </c>
    </row>
    <row r="108" spans="1:16" ht="38.25" x14ac:dyDescent="0.2">
      <c r="A108" s="26" t="s">
        <v>279</v>
      </c>
      <c r="B108" s="26" t="s">
        <v>280</v>
      </c>
      <c r="C108" s="24" t="s">
        <v>23</v>
      </c>
      <c r="D108" s="25">
        <v>65.75</v>
      </c>
      <c r="E108" s="25">
        <v>67.14</v>
      </c>
      <c r="F108" s="14">
        <f t="shared" si="178"/>
        <v>4414.4549999999999</v>
      </c>
      <c r="G108" s="1"/>
      <c r="H108" s="2">
        <f t="shared" si="179"/>
        <v>0</v>
      </c>
      <c r="I108" s="3"/>
      <c r="J108" s="2">
        <f t="shared" si="180"/>
        <v>0</v>
      </c>
      <c r="K108" s="2">
        <f t="shared" si="181"/>
        <v>0</v>
      </c>
      <c r="L108" s="2">
        <f t="shared" si="182"/>
        <v>0</v>
      </c>
      <c r="M108" s="2">
        <f t="shared" si="183"/>
        <v>65.75</v>
      </c>
      <c r="N108" s="2">
        <f t="shared" si="184"/>
        <v>4414.4549999999999</v>
      </c>
      <c r="O108" s="11" t="str">
        <f t="shared" si="185"/>
        <v xml:space="preserve"> </v>
      </c>
      <c r="P108" s="22">
        <f t="shared" si="186"/>
        <v>1</v>
      </c>
    </row>
    <row r="109" spans="1:16" x14ac:dyDescent="0.2">
      <c r="A109" s="26" t="s">
        <v>281</v>
      </c>
      <c r="B109" s="26" t="s">
        <v>33</v>
      </c>
      <c r="C109" s="24" t="s">
        <v>23</v>
      </c>
      <c r="D109" s="25">
        <v>65.75</v>
      </c>
      <c r="E109" s="25">
        <v>4.5199999999999996</v>
      </c>
      <c r="F109" s="14">
        <f t="shared" si="178"/>
        <v>297.19</v>
      </c>
      <c r="G109" s="1"/>
      <c r="H109" s="2">
        <f t="shared" si="179"/>
        <v>0</v>
      </c>
      <c r="I109" s="3"/>
      <c r="J109" s="2">
        <f t="shared" si="180"/>
        <v>0</v>
      </c>
      <c r="K109" s="2">
        <f t="shared" si="181"/>
        <v>0</v>
      </c>
      <c r="L109" s="2">
        <f t="shared" si="182"/>
        <v>0</v>
      </c>
      <c r="M109" s="2">
        <f t="shared" si="183"/>
        <v>65.75</v>
      </c>
      <c r="N109" s="2">
        <f t="shared" si="184"/>
        <v>297.19</v>
      </c>
      <c r="O109" s="11" t="str">
        <f t="shared" si="185"/>
        <v xml:space="preserve"> </v>
      </c>
      <c r="P109" s="22">
        <f t="shared" si="186"/>
        <v>1</v>
      </c>
    </row>
    <row r="110" spans="1:16" ht="25.5" x14ac:dyDescent="0.2">
      <c r="A110" s="26" t="s">
        <v>282</v>
      </c>
      <c r="B110" s="26" t="s">
        <v>120</v>
      </c>
      <c r="C110" s="24" t="s">
        <v>23</v>
      </c>
      <c r="D110" s="25">
        <v>65.75</v>
      </c>
      <c r="E110" s="25">
        <v>94.29</v>
      </c>
      <c r="F110" s="14">
        <f t="shared" si="178"/>
        <v>6199.5675000000001</v>
      </c>
      <c r="G110" s="1"/>
      <c r="H110" s="2">
        <f t="shared" si="179"/>
        <v>0</v>
      </c>
      <c r="I110" s="3"/>
      <c r="J110" s="2">
        <f t="shared" si="180"/>
        <v>0</v>
      </c>
      <c r="K110" s="2">
        <f t="shared" si="181"/>
        <v>0</v>
      </c>
      <c r="L110" s="2">
        <f t="shared" si="182"/>
        <v>0</v>
      </c>
      <c r="M110" s="2">
        <f t="shared" si="183"/>
        <v>65.75</v>
      </c>
      <c r="N110" s="2">
        <f t="shared" si="184"/>
        <v>6199.5675000000001</v>
      </c>
      <c r="O110" s="11" t="str">
        <f t="shared" si="185"/>
        <v xml:space="preserve"> </v>
      </c>
      <c r="P110" s="22">
        <f t="shared" si="186"/>
        <v>1</v>
      </c>
    </row>
    <row r="111" spans="1:16" x14ac:dyDescent="0.2">
      <c r="A111" s="26" t="s">
        <v>283</v>
      </c>
      <c r="B111" s="26" t="s">
        <v>284</v>
      </c>
      <c r="C111" s="24" t="s">
        <v>31</v>
      </c>
      <c r="D111" s="25">
        <v>12.63</v>
      </c>
      <c r="E111" s="25">
        <v>10.77</v>
      </c>
      <c r="F111" s="14">
        <f t="shared" si="178"/>
        <v>136.02510000000001</v>
      </c>
      <c r="G111" s="1"/>
      <c r="H111" s="2">
        <f t="shared" si="179"/>
        <v>0</v>
      </c>
      <c r="I111" s="3"/>
      <c r="J111" s="2">
        <f t="shared" si="180"/>
        <v>0</v>
      </c>
      <c r="K111" s="2">
        <f t="shared" si="181"/>
        <v>0</v>
      </c>
      <c r="L111" s="2">
        <f t="shared" si="182"/>
        <v>0</v>
      </c>
      <c r="M111" s="2">
        <f t="shared" si="183"/>
        <v>12.63</v>
      </c>
      <c r="N111" s="2">
        <f t="shared" si="184"/>
        <v>136.02510000000001</v>
      </c>
      <c r="O111" s="11" t="str">
        <f t="shared" si="185"/>
        <v xml:space="preserve"> </v>
      </c>
      <c r="P111" s="22">
        <f t="shared" si="186"/>
        <v>1</v>
      </c>
    </row>
    <row r="112" spans="1:16" ht="25.5" x14ac:dyDescent="0.2">
      <c r="A112" s="26" t="s">
        <v>285</v>
      </c>
      <c r="B112" s="26" t="s">
        <v>122</v>
      </c>
      <c r="C112" s="24" t="s">
        <v>38</v>
      </c>
      <c r="D112" s="25">
        <v>15</v>
      </c>
      <c r="E112" s="25">
        <v>49.69</v>
      </c>
      <c r="F112" s="14">
        <f t="shared" si="178"/>
        <v>745.34999999999991</v>
      </c>
      <c r="G112" s="1"/>
      <c r="H112" s="2">
        <f t="shared" si="179"/>
        <v>0</v>
      </c>
      <c r="I112" s="3"/>
      <c r="J112" s="2">
        <f t="shared" si="180"/>
        <v>0</v>
      </c>
      <c r="K112" s="2">
        <f t="shared" si="181"/>
        <v>0</v>
      </c>
      <c r="L112" s="2">
        <f t="shared" si="182"/>
        <v>0</v>
      </c>
      <c r="M112" s="2">
        <f t="shared" si="183"/>
        <v>15</v>
      </c>
      <c r="N112" s="2">
        <f t="shared" si="184"/>
        <v>745.34999999999991</v>
      </c>
      <c r="O112" s="11" t="str">
        <f t="shared" si="185"/>
        <v xml:space="preserve"> </v>
      </c>
      <c r="P112" s="22">
        <f t="shared" si="186"/>
        <v>1</v>
      </c>
    </row>
    <row r="113" spans="1:16" x14ac:dyDescent="0.2">
      <c r="A113" s="27" t="s">
        <v>286</v>
      </c>
      <c r="B113" s="27" t="s">
        <v>287</v>
      </c>
      <c r="C113" s="28"/>
      <c r="D113" s="29"/>
      <c r="E113" s="29"/>
      <c r="F113" s="30">
        <f>F114</f>
        <v>5295.5050000000001</v>
      </c>
      <c r="G113" s="31"/>
      <c r="H113" s="30">
        <f>H114</f>
        <v>0</v>
      </c>
      <c r="I113" s="31"/>
      <c r="J113" s="30">
        <f>J114</f>
        <v>0</v>
      </c>
      <c r="K113" s="31"/>
      <c r="L113" s="30">
        <f>L114</f>
        <v>0</v>
      </c>
      <c r="M113" s="31"/>
      <c r="N113" s="30">
        <f>N114</f>
        <v>5295.5050000000001</v>
      </c>
      <c r="O113" s="13" t="str">
        <f t="shared" si="185"/>
        <v xml:space="preserve"> </v>
      </c>
      <c r="P113" s="21">
        <f t="shared" si="186"/>
        <v>1</v>
      </c>
    </row>
    <row r="114" spans="1:16" x14ac:dyDescent="0.2">
      <c r="A114" s="26" t="s">
        <v>288</v>
      </c>
      <c r="B114" s="26" t="s">
        <v>289</v>
      </c>
      <c r="C114" s="24" t="s">
        <v>23</v>
      </c>
      <c r="D114" s="25">
        <v>65.75</v>
      </c>
      <c r="E114" s="25">
        <v>80.540000000000006</v>
      </c>
      <c r="F114" s="14">
        <f t="shared" ref="F114" si="187">D114*E114</f>
        <v>5295.5050000000001</v>
      </c>
      <c r="G114" s="1"/>
      <c r="H114" s="2">
        <f t="shared" ref="H114" si="188">ROUND(G114*E114,2)</f>
        <v>0</v>
      </c>
      <c r="I114" s="3"/>
      <c r="J114" s="2">
        <f t="shared" ref="J114" si="189">ROUND(I114*E114,2)</f>
        <v>0</v>
      </c>
      <c r="K114" s="2">
        <f t="shared" ref="K114" si="190">G114+I114</f>
        <v>0</v>
      </c>
      <c r="L114" s="2">
        <f t="shared" ref="L114" si="191">H114+J114</f>
        <v>0</v>
      </c>
      <c r="M114" s="2">
        <f t="shared" ref="M114" si="192">D114-K114</f>
        <v>65.75</v>
      </c>
      <c r="N114" s="2">
        <f t="shared" ref="N114" si="193">F114-L114</f>
        <v>5295.5050000000001</v>
      </c>
      <c r="O114" s="11" t="str">
        <f t="shared" ref="O114:O115" si="194">IF((L114/F114)=0," ",(L114/F114))</f>
        <v xml:space="preserve"> </v>
      </c>
      <c r="P114" s="22">
        <f t="shared" ref="P114:P115" si="195">IF((N114/F114)=0," ",(N114/F114))</f>
        <v>1</v>
      </c>
    </row>
    <row r="115" spans="1:16" x14ac:dyDescent="0.2">
      <c r="A115" s="27" t="s">
        <v>290</v>
      </c>
      <c r="B115" s="27" t="s">
        <v>291</v>
      </c>
      <c r="C115" s="28"/>
      <c r="D115" s="29"/>
      <c r="E115" s="29"/>
      <c r="F115" s="30">
        <f>SUM(F116)</f>
        <v>10496.33</v>
      </c>
      <c r="G115" s="31"/>
      <c r="H115" s="30">
        <f>SUM(H116)</f>
        <v>0</v>
      </c>
      <c r="I115" s="31"/>
      <c r="J115" s="30">
        <f>SUM(J116)</f>
        <v>0</v>
      </c>
      <c r="K115" s="31"/>
      <c r="L115" s="30">
        <f>SUM(L116)</f>
        <v>0</v>
      </c>
      <c r="M115" s="31"/>
      <c r="N115" s="30">
        <f>SUM(N116)</f>
        <v>10496.33</v>
      </c>
      <c r="O115" s="13" t="str">
        <f t="shared" si="194"/>
        <v xml:space="preserve"> </v>
      </c>
      <c r="P115" s="21">
        <f t="shared" si="195"/>
        <v>1</v>
      </c>
    </row>
    <row r="116" spans="1:16" ht="38.25" x14ac:dyDescent="0.2">
      <c r="A116" s="26" t="s">
        <v>292</v>
      </c>
      <c r="B116" s="26" t="s">
        <v>121</v>
      </c>
      <c r="C116" s="24" t="s">
        <v>23</v>
      </c>
      <c r="D116" s="25">
        <v>263</v>
      </c>
      <c r="E116" s="25">
        <v>39.909999999999997</v>
      </c>
      <c r="F116" s="14">
        <f t="shared" ref="F116" si="196">D116*E116</f>
        <v>10496.33</v>
      </c>
      <c r="G116" s="1"/>
      <c r="H116" s="2">
        <f t="shared" ref="H116" si="197">ROUND(G116*E116,2)</f>
        <v>0</v>
      </c>
      <c r="I116" s="3"/>
      <c r="J116" s="2">
        <f t="shared" ref="J116" si="198">ROUND(I116*E116,2)</f>
        <v>0</v>
      </c>
      <c r="K116" s="2">
        <f t="shared" ref="K116" si="199">G116+I116</f>
        <v>0</v>
      </c>
      <c r="L116" s="2">
        <f t="shared" ref="L116" si="200">H116+J116</f>
        <v>0</v>
      </c>
      <c r="M116" s="2">
        <f t="shared" ref="M116" si="201">D116-K116</f>
        <v>263</v>
      </c>
      <c r="N116" s="2">
        <f t="shared" ref="N116" si="202">F116-L116</f>
        <v>10496.33</v>
      </c>
      <c r="O116" s="11" t="str">
        <f t="shared" ref="O116:O118" si="203">IF((L116/F116)=0," ",(L116/F116))</f>
        <v xml:space="preserve"> </v>
      </c>
      <c r="P116" s="22">
        <f t="shared" ref="P116:P118" si="204">IF((N116/F116)=0," ",(N116/F116))</f>
        <v>1</v>
      </c>
    </row>
    <row r="117" spans="1:16" x14ac:dyDescent="0.2">
      <c r="A117" s="27" t="s">
        <v>293</v>
      </c>
      <c r="B117" s="27" t="s">
        <v>48</v>
      </c>
      <c r="C117" s="28"/>
      <c r="D117" s="29"/>
      <c r="E117" s="29"/>
      <c r="F117" s="30">
        <f>F118+F128+F134+F149</f>
        <v>51560.054399999994</v>
      </c>
      <c r="G117" s="31"/>
      <c r="H117" s="30">
        <f>H118+H128+H134+H149</f>
        <v>0</v>
      </c>
      <c r="I117" s="31"/>
      <c r="J117" s="30">
        <f>J118+J128+J134+J149</f>
        <v>192.52</v>
      </c>
      <c r="K117" s="31"/>
      <c r="L117" s="30">
        <f>L118+L128+L134+L149</f>
        <v>192.52</v>
      </c>
      <c r="M117" s="31"/>
      <c r="N117" s="30">
        <f>N118+N128+N134+N149</f>
        <v>51367.534400000004</v>
      </c>
      <c r="O117" s="13">
        <f t="shared" si="203"/>
        <v>3.7338983102391766E-3</v>
      </c>
      <c r="P117" s="21">
        <f t="shared" si="204"/>
        <v>0.99626610168976104</v>
      </c>
    </row>
    <row r="118" spans="1:16" x14ac:dyDescent="0.2">
      <c r="A118" s="27" t="s">
        <v>294</v>
      </c>
      <c r="B118" s="27" t="s">
        <v>295</v>
      </c>
      <c r="C118" s="28"/>
      <c r="D118" s="29"/>
      <c r="E118" s="29"/>
      <c r="F118" s="30">
        <f>SUM(F119:F127)</f>
        <v>6388.2348000000002</v>
      </c>
      <c r="G118" s="31"/>
      <c r="H118" s="30">
        <f>SUM(H119:H127)</f>
        <v>0</v>
      </c>
      <c r="I118" s="31"/>
      <c r="J118" s="30">
        <f>SUM(J119:J127)</f>
        <v>192.52</v>
      </c>
      <c r="K118" s="31"/>
      <c r="L118" s="30">
        <f>SUM(L119:L127)</f>
        <v>192.52</v>
      </c>
      <c r="M118" s="31"/>
      <c r="N118" s="30">
        <f>SUM(N119:N127)</f>
        <v>6195.7147999999997</v>
      </c>
      <c r="O118" s="13">
        <f t="shared" si="203"/>
        <v>3.0136650581472052E-2</v>
      </c>
      <c r="P118" s="21">
        <f t="shared" si="204"/>
        <v>0.96986334941852792</v>
      </c>
    </row>
    <row r="119" spans="1:16" ht="38.25" x14ac:dyDescent="0.2">
      <c r="A119" s="26" t="s">
        <v>296</v>
      </c>
      <c r="B119" s="26" t="s">
        <v>123</v>
      </c>
      <c r="C119" s="24" t="s">
        <v>31</v>
      </c>
      <c r="D119" s="25">
        <v>51</v>
      </c>
      <c r="E119" s="25">
        <v>70.8</v>
      </c>
      <c r="F119" s="14">
        <f t="shared" ref="F119:F127" si="205">D119*E119</f>
        <v>3610.7999999999997</v>
      </c>
      <c r="G119" s="1"/>
      <c r="H119" s="2">
        <f t="shared" ref="H119:H127" si="206">ROUND(G119*E119,2)</f>
        <v>0</v>
      </c>
      <c r="I119" s="3"/>
      <c r="J119" s="2">
        <f t="shared" ref="J119:J127" si="207">ROUND(I119*E119,2)</f>
        <v>0</v>
      </c>
      <c r="K119" s="2">
        <f t="shared" ref="K119:K127" si="208">G119+I119</f>
        <v>0</v>
      </c>
      <c r="L119" s="2">
        <f t="shared" ref="L119:L127" si="209">H119+J119</f>
        <v>0</v>
      </c>
      <c r="M119" s="2">
        <f t="shared" ref="M119:M127" si="210">D119-K119</f>
        <v>51</v>
      </c>
      <c r="N119" s="2">
        <f t="shared" ref="N119:N127" si="211">F119-L119</f>
        <v>3610.7999999999997</v>
      </c>
      <c r="O119" s="11" t="str">
        <f t="shared" ref="O119:O128" si="212">IF((L119/F119)=0," ",(L119/F119))</f>
        <v xml:space="preserve"> </v>
      </c>
      <c r="P119" s="22">
        <f t="shared" ref="P119:P128" si="213">IF((N119/F119)=0," ",(N119/F119))</f>
        <v>1</v>
      </c>
    </row>
    <row r="120" spans="1:16" ht="25.5" x14ac:dyDescent="0.2">
      <c r="A120" s="38" t="s">
        <v>297</v>
      </c>
      <c r="B120" s="26" t="s">
        <v>111</v>
      </c>
      <c r="C120" s="24" t="s">
        <v>35</v>
      </c>
      <c r="D120" s="25">
        <v>12.96</v>
      </c>
      <c r="E120" s="25">
        <v>59.42</v>
      </c>
      <c r="F120" s="14">
        <f t="shared" si="205"/>
        <v>770.08320000000003</v>
      </c>
      <c r="G120" s="1"/>
      <c r="H120" s="2">
        <f t="shared" si="206"/>
        <v>0</v>
      </c>
      <c r="I120" s="3">
        <v>3.24</v>
      </c>
      <c r="J120" s="2">
        <f t="shared" si="207"/>
        <v>192.52</v>
      </c>
      <c r="K120" s="2">
        <f t="shared" si="208"/>
        <v>3.24</v>
      </c>
      <c r="L120" s="2">
        <f t="shared" si="209"/>
        <v>192.52</v>
      </c>
      <c r="M120" s="2">
        <f t="shared" si="210"/>
        <v>9.7200000000000006</v>
      </c>
      <c r="N120" s="2">
        <f t="shared" si="211"/>
        <v>577.56320000000005</v>
      </c>
      <c r="O120" s="11">
        <f t="shared" si="212"/>
        <v>0.24999896115121067</v>
      </c>
      <c r="P120" s="22">
        <f t="shared" si="213"/>
        <v>0.75000103884878933</v>
      </c>
    </row>
    <row r="121" spans="1:16" x14ac:dyDescent="0.2">
      <c r="A121" s="26" t="s">
        <v>298</v>
      </c>
      <c r="B121" s="26" t="s">
        <v>49</v>
      </c>
      <c r="C121" s="24" t="s">
        <v>23</v>
      </c>
      <c r="D121" s="25">
        <v>14.4</v>
      </c>
      <c r="E121" s="25">
        <v>59.92</v>
      </c>
      <c r="F121" s="14">
        <f t="shared" si="205"/>
        <v>862.84800000000007</v>
      </c>
      <c r="G121" s="1"/>
      <c r="H121" s="2">
        <f t="shared" si="206"/>
        <v>0</v>
      </c>
      <c r="I121" s="3"/>
      <c r="J121" s="2">
        <f t="shared" si="207"/>
        <v>0</v>
      </c>
      <c r="K121" s="2">
        <f t="shared" si="208"/>
        <v>0</v>
      </c>
      <c r="L121" s="2">
        <f t="shared" si="209"/>
        <v>0</v>
      </c>
      <c r="M121" s="2">
        <f t="shared" si="210"/>
        <v>14.4</v>
      </c>
      <c r="N121" s="2">
        <f t="shared" si="211"/>
        <v>862.84800000000007</v>
      </c>
      <c r="O121" s="11" t="str">
        <f t="shared" si="212"/>
        <v xml:space="preserve"> </v>
      </c>
      <c r="P121" s="22">
        <f t="shared" si="213"/>
        <v>1</v>
      </c>
    </row>
    <row r="122" spans="1:16" ht="51" x14ac:dyDescent="0.2">
      <c r="A122" s="26" t="s">
        <v>299</v>
      </c>
      <c r="B122" s="26" t="s">
        <v>124</v>
      </c>
      <c r="C122" s="24" t="s">
        <v>35</v>
      </c>
      <c r="D122" s="25">
        <v>10.8</v>
      </c>
      <c r="E122" s="25">
        <v>19.39</v>
      </c>
      <c r="F122" s="14">
        <f t="shared" si="205"/>
        <v>209.41200000000001</v>
      </c>
      <c r="G122" s="1"/>
      <c r="H122" s="2">
        <f t="shared" si="206"/>
        <v>0</v>
      </c>
      <c r="I122" s="3"/>
      <c r="J122" s="2">
        <f t="shared" si="207"/>
        <v>0</v>
      </c>
      <c r="K122" s="2">
        <f t="shared" si="208"/>
        <v>0</v>
      </c>
      <c r="L122" s="2">
        <f t="shared" si="209"/>
        <v>0</v>
      </c>
      <c r="M122" s="2">
        <f t="shared" si="210"/>
        <v>10.8</v>
      </c>
      <c r="N122" s="2">
        <f t="shared" si="211"/>
        <v>209.41200000000001</v>
      </c>
      <c r="O122" s="11" t="str">
        <f t="shared" si="212"/>
        <v xml:space="preserve"> </v>
      </c>
      <c r="P122" s="22">
        <f t="shared" si="213"/>
        <v>1</v>
      </c>
    </row>
    <row r="123" spans="1:16" x14ac:dyDescent="0.2">
      <c r="A123" s="26" t="s">
        <v>300</v>
      </c>
      <c r="B123" s="26" t="s">
        <v>50</v>
      </c>
      <c r="C123" s="24" t="s">
        <v>35</v>
      </c>
      <c r="D123" s="25">
        <v>2.16</v>
      </c>
      <c r="E123" s="25">
        <v>11.87</v>
      </c>
      <c r="F123" s="14">
        <f t="shared" si="205"/>
        <v>25.639199999999999</v>
      </c>
      <c r="G123" s="1"/>
      <c r="H123" s="2">
        <f t="shared" si="206"/>
        <v>0</v>
      </c>
      <c r="I123" s="3"/>
      <c r="J123" s="2">
        <f t="shared" si="207"/>
        <v>0</v>
      </c>
      <c r="K123" s="2">
        <f t="shared" si="208"/>
        <v>0</v>
      </c>
      <c r="L123" s="2">
        <f t="shared" si="209"/>
        <v>0</v>
      </c>
      <c r="M123" s="2">
        <f t="shared" si="210"/>
        <v>2.16</v>
      </c>
      <c r="N123" s="2">
        <f t="shared" si="211"/>
        <v>25.639199999999999</v>
      </c>
      <c r="O123" s="11" t="str">
        <f t="shared" si="212"/>
        <v xml:space="preserve"> </v>
      </c>
      <c r="P123" s="22">
        <f t="shared" si="213"/>
        <v>1</v>
      </c>
    </row>
    <row r="124" spans="1:16" ht="38.25" x14ac:dyDescent="0.2">
      <c r="A124" s="26" t="s">
        <v>301</v>
      </c>
      <c r="B124" s="26" t="s">
        <v>41</v>
      </c>
      <c r="C124" s="24" t="s">
        <v>42</v>
      </c>
      <c r="D124" s="25">
        <v>74.52</v>
      </c>
      <c r="E124" s="25">
        <v>0.98</v>
      </c>
      <c r="F124" s="14">
        <f t="shared" si="205"/>
        <v>73.029599999999988</v>
      </c>
      <c r="G124" s="1"/>
      <c r="H124" s="2">
        <f t="shared" si="206"/>
        <v>0</v>
      </c>
      <c r="I124" s="3"/>
      <c r="J124" s="2">
        <f t="shared" si="207"/>
        <v>0</v>
      </c>
      <c r="K124" s="2">
        <f t="shared" si="208"/>
        <v>0</v>
      </c>
      <c r="L124" s="2">
        <f t="shared" si="209"/>
        <v>0</v>
      </c>
      <c r="M124" s="2">
        <f t="shared" si="210"/>
        <v>74.52</v>
      </c>
      <c r="N124" s="2">
        <f t="shared" si="211"/>
        <v>73.029599999999988</v>
      </c>
      <c r="O124" s="11" t="str">
        <f t="shared" si="212"/>
        <v xml:space="preserve"> </v>
      </c>
      <c r="P124" s="22">
        <f t="shared" si="213"/>
        <v>1</v>
      </c>
    </row>
    <row r="125" spans="1:16" ht="25.5" x14ac:dyDescent="0.2">
      <c r="A125" s="26" t="s">
        <v>302</v>
      </c>
      <c r="B125" s="26" t="s">
        <v>114</v>
      </c>
      <c r="C125" s="24" t="s">
        <v>43</v>
      </c>
      <c r="D125" s="25">
        <v>3.24</v>
      </c>
      <c r="E125" s="25">
        <v>36.47</v>
      </c>
      <c r="F125" s="14">
        <f t="shared" si="205"/>
        <v>118.1628</v>
      </c>
      <c r="G125" s="1"/>
      <c r="H125" s="2">
        <f t="shared" si="206"/>
        <v>0</v>
      </c>
      <c r="I125" s="3"/>
      <c r="J125" s="2">
        <f t="shared" si="207"/>
        <v>0</v>
      </c>
      <c r="K125" s="2">
        <f t="shared" si="208"/>
        <v>0</v>
      </c>
      <c r="L125" s="2">
        <f t="shared" si="209"/>
        <v>0</v>
      </c>
      <c r="M125" s="2">
        <f t="shared" si="210"/>
        <v>3.24</v>
      </c>
      <c r="N125" s="2">
        <f t="shared" si="211"/>
        <v>118.1628</v>
      </c>
      <c r="O125" s="11" t="str">
        <f t="shared" si="212"/>
        <v xml:space="preserve"> </v>
      </c>
      <c r="P125" s="22">
        <f t="shared" si="213"/>
        <v>1</v>
      </c>
    </row>
    <row r="126" spans="1:16" ht="25.5" x14ac:dyDescent="0.2">
      <c r="A126" s="26" t="s">
        <v>303</v>
      </c>
      <c r="B126" s="26" t="s">
        <v>51</v>
      </c>
      <c r="C126" s="24" t="s">
        <v>22</v>
      </c>
      <c r="D126" s="25">
        <v>2</v>
      </c>
      <c r="E126" s="25">
        <v>16.89</v>
      </c>
      <c r="F126" s="14">
        <f t="shared" si="205"/>
        <v>33.78</v>
      </c>
      <c r="G126" s="1"/>
      <c r="H126" s="2">
        <f t="shared" si="206"/>
        <v>0</v>
      </c>
      <c r="I126" s="3"/>
      <c r="J126" s="2">
        <f t="shared" si="207"/>
        <v>0</v>
      </c>
      <c r="K126" s="2">
        <f t="shared" si="208"/>
        <v>0</v>
      </c>
      <c r="L126" s="2">
        <f t="shared" si="209"/>
        <v>0</v>
      </c>
      <c r="M126" s="2">
        <f t="shared" si="210"/>
        <v>2</v>
      </c>
      <c r="N126" s="2">
        <f t="shared" si="211"/>
        <v>33.78</v>
      </c>
      <c r="O126" s="11" t="str">
        <f t="shared" si="212"/>
        <v xml:space="preserve"> </v>
      </c>
      <c r="P126" s="22">
        <f t="shared" si="213"/>
        <v>1</v>
      </c>
    </row>
    <row r="127" spans="1:16" ht="25.5" x14ac:dyDescent="0.2">
      <c r="A127" s="26" t="s">
        <v>304</v>
      </c>
      <c r="B127" s="26" t="s">
        <v>125</v>
      </c>
      <c r="C127" s="24" t="s">
        <v>52</v>
      </c>
      <c r="D127" s="25">
        <v>24</v>
      </c>
      <c r="E127" s="25">
        <v>28.52</v>
      </c>
      <c r="F127" s="14">
        <f t="shared" si="205"/>
        <v>684.48</v>
      </c>
      <c r="G127" s="1"/>
      <c r="H127" s="2">
        <f t="shared" si="206"/>
        <v>0</v>
      </c>
      <c r="I127" s="3"/>
      <c r="J127" s="2">
        <f t="shared" si="207"/>
        <v>0</v>
      </c>
      <c r="K127" s="2">
        <f t="shared" si="208"/>
        <v>0</v>
      </c>
      <c r="L127" s="2">
        <f t="shared" si="209"/>
        <v>0</v>
      </c>
      <c r="M127" s="2">
        <f t="shared" si="210"/>
        <v>24</v>
      </c>
      <c r="N127" s="2">
        <f t="shared" si="211"/>
        <v>684.48</v>
      </c>
      <c r="O127" s="11" t="str">
        <f t="shared" si="212"/>
        <v xml:space="preserve"> </v>
      </c>
      <c r="P127" s="22">
        <f t="shared" si="213"/>
        <v>1</v>
      </c>
    </row>
    <row r="128" spans="1:16" x14ac:dyDescent="0.2">
      <c r="A128" s="27" t="s">
        <v>305</v>
      </c>
      <c r="B128" s="27" t="s">
        <v>306</v>
      </c>
      <c r="C128" s="28"/>
      <c r="D128" s="29"/>
      <c r="E128" s="29"/>
      <c r="F128" s="30">
        <f>SUM(F129:F132)</f>
        <v>3860.2376000000004</v>
      </c>
      <c r="G128" s="31"/>
      <c r="H128" s="30">
        <f>SUM(H129:H132)</f>
        <v>0</v>
      </c>
      <c r="I128" s="31"/>
      <c r="J128" s="30">
        <f>SUM(J129:J132)</f>
        <v>0</v>
      </c>
      <c r="K128" s="31"/>
      <c r="L128" s="30">
        <f>SUM(L129:L132)</f>
        <v>0</v>
      </c>
      <c r="M128" s="31"/>
      <c r="N128" s="30">
        <f>SUM(N129:N132)</f>
        <v>3860.2376000000004</v>
      </c>
      <c r="O128" s="13" t="str">
        <f t="shared" si="212"/>
        <v xml:space="preserve"> </v>
      </c>
      <c r="P128" s="21">
        <f t="shared" si="213"/>
        <v>1</v>
      </c>
    </row>
    <row r="129" spans="1:16" ht="51" x14ac:dyDescent="0.2">
      <c r="A129" s="26" t="s">
        <v>307</v>
      </c>
      <c r="B129" s="26" t="s">
        <v>53</v>
      </c>
      <c r="C129" s="24" t="s">
        <v>35</v>
      </c>
      <c r="D129" s="25">
        <v>2.16</v>
      </c>
      <c r="E129" s="25">
        <v>635.76</v>
      </c>
      <c r="F129" s="14">
        <f t="shared" ref="F129:F131" si="214">D129*E129</f>
        <v>1373.2416000000001</v>
      </c>
      <c r="G129" s="1"/>
      <c r="H129" s="2">
        <f t="shared" ref="H129:H131" si="215">ROUND(G129*E129,2)</f>
        <v>0</v>
      </c>
      <c r="I129" s="3"/>
      <c r="J129" s="2">
        <f t="shared" ref="J129:J131" si="216">ROUND(I129*E129,2)</f>
        <v>0</v>
      </c>
      <c r="K129" s="2">
        <f t="shared" ref="K129:K131" si="217">G129+I129</f>
        <v>0</v>
      </c>
      <c r="L129" s="2">
        <f t="shared" ref="L129:L131" si="218">H129+J129</f>
        <v>0</v>
      </c>
      <c r="M129" s="2">
        <f t="shared" ref="M129:M131" si="219">D129-K129</f>
        <v>2.16</v>
      </c>
      <c r="N129" s="2">
        <f t="shared" ref="N129:N131" si="220">F129-L129</f>
        <v>1373.2416000000001</v>
      </c>
      <c r="O129" s="11" t="str">
        <f t="shared" ref="O129:O132" si="221">IF((L129/F129)=0," ",(L129/F129))</f>
        <v xml:space="preserve"> </v>
      </c>
      <c r="P129" s="22">
        <f t="shared" ref="P129:P132" si="222">IF((N129/F129)=0," ",(N129/F129))</f>
        <v>1</v>
      </c>
    </row>
    <row r="130" spans="1:16" ht="38.25" x14ac:dyDescent="0.2">
      <c r="A130" s="26" t="s">
        <v>308</v>
      </c>
      <c r="B130" s="26" t="s">
        <v>309</v>
      </c>
      <c r="C130" s="24" t="s">
        <v>35</v>
      </c>
      <c r="D130" s="25">
        <v>2.16</v>
      </c>
      <c r="E130" s="25">
        <v>32.950000000000003</v>
      </c>
      <c r="F130" s="14">
        <f t="shared" si="214"/>
        <v>71.172000000000011</v>
      </c>
      <c r="G130" s="1"/>
      <c r="H130" s="2">
        <f t="shared" si="215"/>
        <v>0</v>
      </c>
      <c r="I130" s="3"/>
      <c r="J130" s="2">
        <f t="shared" si="216"/>
        <v>0</v>
      </c>
      <c r="K130" s="2">
        <f t="shared" si="217"/>
        <v>0</v>
      </c>
      <c r="L130" s="2">
        <f t="shared" si="218"/>
        <v>0</v>
      </c>
      <c r="M130" s="2">
        <f t="shared" si="219"/>
        <v>2.16</v>
      </c>
      <c r="N130" s="2">
        <f t="shared" si="220"/>
        <v>71.172000000000011</v>
      </c>
      <c r="O130" s="11" t="str">
        <f t="shared" si="221"/>
        <v xml:space="preserve"> </v>
      </c>
      <c r="P130" s="22">
        <f t="shared" si="222"/>
        <v>1</v>
      </c>
    </row>
    <row r="131" spans="1:16" ht="25.5" x14ac:dyDescent="0.2">
      <c r="A131" s="26" t="s">
        <v>310</v>
      </c>
      <c r="B131" s="26" t="s">
        <v>126</v>
      </c>
      <c r="C131" s="24" t="s">
        <v>23</v>
      </c>
      <c r="D131" s="25">
        <v>14.4</v>
      </c>
      <c r="E131" s="25">
        <v>153.96</v>
      </c>
      <c r="F131" s="14">
        <f t="shared" si="214"/>
        <v>2217.0240000000003</v>
      </c>
      <c r="G131" s="1"/>
      <c r="H131" s="2">
        <f t="shared" si="215"/>
        <v>0</v>
      </c>
      <c r="I131" s="3"/>
      <c r="J131" s="2">
        <f t="shared" si="216"/>
        <v>0</v>
      </c>
      <c r="K131" s="2">
        <f t="shared" si="217"/>
        <v>0</v>
      </c>
      <c r="L131" s="2">
        <f t="shared" si="218"/>
        <v>0</v>
      </c>
      <c r="M131" s="2">
        <f t="shared" si="219"/>
        <v>14.4</v>
      </c>
      <c r="N131" s="2">
        <f t="shared" si="220"/>
        <v>2217.0240000000003</v>
      </c>
      <c r="O131" s="11" t="str">
        <f t="shared" si="221"/>
        <v xml:space="preserve"> </v>
      </c>
      <c r="P131" s="22">
        <f t="shared" si="222"/>
        <v>1</v>
      </c>
    </row>
    <row r="132" spans="1:16" ht="25.5" x14ac:dyDescent="0.2">
      <c r="A132" s="27" t="s">
        <v>311</v>
      </c>
      <c r="B132" s="27" t="s">
        <v>312</v>
      </c>
      <c r="C132" s="28"/>
      <c r="D132" s="29"/>
      <c r="E132" s="29"/>
      <c r="F132" s="30">
        <f>F133</f>
        <v>198.8</v>
      </c>
      <c r="G132" s="31"/>
      <c r="H132" s="30">
        <f>H133</f>
        <v>0</v>
      </c>
      <c r="I132" s="31"/>
      <c r="J132" s="30">
        <f>J133</f>
        <v>0</v>
      </c>
      <c r="K132" s="31"/>
      <c r="L132" s="30">
        <f>L133</f>
        <v>0</v>
      </c>
      <c r="M132" s="31"/>
      <c r="N132" s="30">
        <f>N133</f>
        <v>198.8</v>
      </c>
      <c r="O132" s="13" t="str">
        <f t="shared" si="221"/>
        <v xml:space="preserve"> </v>
      </c>
      <c r="P132" s="21">
        <f t="shared" si="222"/>
        <v>1</v>
      </c>
    </row>
    <row r="133" spans="1:16" ht="25.5" x14ac:dyDescent="0.2">
      <c r="A133" s="26" t="s">
        <v>313</v>
      </c>
      <c r="B133" s="26" t="s">
        <v>314</v>
      </c>
      <c r="C133" s="24" t="s">
        <v>25</v>
      </c>
      <c r="D133" s="25">
        <v>8</v>
      </c>
      <c r="E133" s="25">
        <v>24.85</v>
      </c>
      <c r="F133" s="14">
        <f t="shared" ref="F133" si="223">D133*E133</f>
        <v>198.8</v>
      </c>
      <c r="G133" s="1"/>
      <c r="H133" s="2">
        <f t="shared" ref="H133" si="224">ROUND(G133*E133,2)</f>
        <v>0</v>
      </c>
      <c r="I133" s="3"/>
      <c r="J133" s="2">
        <f t="shared" ref="J133" si="225">ROUND(I133*E133,2)</f>
        <v>0</v>
      </c>
      <c r="K133" s="2">
        <f t="shared" ref="K133" si="226">G133+I133</f>
        <v>0</v>
      </c>
      <c r="L133" s="2">
        <f t="shared" ref="L133" si="227">H133+J133</f>
        <v>0</v>
      </c>
      <c r="M133" s="2">
        <f t="shared" ref="M133" si="228">D133-K133</f>
        <v>8</v>
      </c>
      <c r="N133" s="2">
        <f t="shared" ref="N133" si="229">F133-L133</f>
        <v>198.8</v>
      </c>
      <c r="O133" s="11" t="str">
        <f t="shared" ref="O133:O135" si="230">IF((L133/F133)=0," ",(L133/F133))</f>
        <v xml:space="preserve"> </v>
      </c>
      <c r="P133" s="22">
        <f t="shared" ref="P133:P135" si="231">IF((N133/F133)=0," ",(N133/F133))</f>
        <v>1</v>
      </c>
    </row>
    <row r="134" spans="1:16" x14ac:dyDescent="0.2">
      <c r="A134" s="27" t="s">
        <v>315</v>
      </c>
      <c r="B134" s="27" t="s">
        <v>316</v>
      </c>
      <c r="C134" s="28"/>
      <c r="D134" s="29"/>
      <c r="E134" s="29"/>
      <c r="F134" s="30">
        <f>F135+F139+F142+F146</f>
        <v>22483.072</v>
      </c>
      <c r="G134" s="31"/>
      <c r="H134" s="30">
        <f>H135+H139+H142+H146</f>
        <v>0</v>
      </c>
      <c r="I134" s="31"/>
      <c r="J134" s="30">
        <f>J135+J139+J142+J146</f>
        <v>0</v>
      </c>
      <c r="K134" s="31"/>
      <c r="L134" s="30">
        <f>L135+L139+L142+L146</f>
        <v>0</v>
      </c>
      <c r="M134" s="31"/>
      <c r="N134" s="30">
        <f>N135+N139+N142+N146</f>
        <v>22483.072</v>
      </c>
      <c r="O134" s="13" t="str">
        <f t="shared" si="230"/>
        <v xml:space="preserve"> </v>
      </c>
      <c r="P134" s="21">
        <f t="shared" si="231"/>
        <v>1</v>
      </c>
    </row>
    <row r="135" spans="1:16" x14ac:dyDescent="0.2">
      <c r="A135" s="27" t="s">
        <v>317</v>
      </c>
      <c r="B135" s="27" t="s">
        <v>318</v>
      </c>
      <c r="C135" s="28"/>
      <c r="D135" s="29"/>
      <c r="E135" s="29"/>
      <c r="F135" s="30">
        <f>SUM(F136:F138)</f>
        <v>6812.7719999999999</v>
      </c>
      <c r="G135" s="31"/>
      <c r="H135" s="30">
        <f>SUM(H136:H138)</f>
        <v>0</v>
      </c>
      <c r="I135" s="31"/>
      <c r="J135" s="30">
        <f>SUM(J136:J138)</f>
        <v>0</v>
      </c>
      <c r="K135" s="31"/>
      <c r="L135" s="30">
        <f>SUM(L136:L138)</f>
        <v>0</v>
      </c>
      <c r="M135" s="31"/>
      <c r="N135" s="30">
        <f>SUM(N136:N138)</f>
        <v>6812.7719999999999</v>
      </c>
      <c r="O135" s="13" t="str">
        <f t="shared" si="230"/>
        <v xml:space="preserve"> </v>
      </c>
      <c r="P135" s="21">
        <f t="shared" si="231"/>
        <v>1</v>
      </c>
    </row>
    <row r="136" spans="1:16" ht="38.25" x14ac:dyDescent="0.2">
      <c r="A136" s="26" t="s">
        <v>319</v>
      </c>
      <c r="B136" s="26" t="s">
        <v>127</v>
      </c>
      <c r="C136" s="24" t="s">
        <v>35</v>
      </c>
      <c r="D136" s="25">
        <v>67.28</v>
      </c>
      <c r="E136" s="25">
        <v>61.65</v>
      </c>
      <c r="F136" s="14">
        <f t="shared" ref="F136:F138" si="232">D136*E136</f>
        <v>4147.8119999999999</v>
      </c>
      <c r="G136" s="1"/>
      <c r="H136" s="2">
        <f t="shared" ref="H136:H138" si="233">ROUND(G136*E136,2)</f>
        <v>0</v>
      </c>
      <c r="I136" s="3"/>
      <c r="J136" s="2">
        <f t="shared" ref="J136:J138" si="234">ROUND(I136*E136,2)</f>
        <v>0</v>
      </c>
      <c r="K136" s="2">
        <f t="shared" ref="K136:K138" si="235">G136+I136</f>
        <v>0</v>
      </c>
      <c r="L136" s="2">
        <f t="shared" ref="L136:L138" si="236">H136+J136</f>
        <v>0</v>
      </c>
      <c r="M136" s="2">
        <f t="shared" ref="M136:M138" si="237">D136-K136</f>
        <v>67.28</v>
      </c>
      <c r="N136" s="2">
        <f t="shared" ref="N136:N138" si="238">F136-L136</f>
        <v>4147.8119999999999</v>
      </c>
      <c r="O136" s="11" t="str">
        <f t="shared" ref="O136:O139" si="239">IF((L136/F136)=0," ",(L136/F136))</f>
        <v xml:space="preserve"> </v>
      </c>
      <c r="P136" s="22">
        <f t="shared" ref="P136:P139" si="240">IF((N136/F136)=0," ",(N136/F136))</f>
        <v>1</v>
      </c>
    </row>
    <row r="137" spans="1:16" ht="25.5" x14ac:dyDescent="0.2">
      <c r="A137" s="26" t="s">
        <v>320</v>
      </c>
      <c r="B137" s="26" t="s">
        <v>321</v>
      </c>
      <c r="C137" s="24" t="s">
        <v>25</v>
      </c>
      <c r="D137" s="25">
        <v>48</v>
      </c>
      <c r="E137" s="25">
        <v>30.67</v>
      </c>
      <c r="F137" s="14">
        <f t="shared" si="232"/>
        <v>1472.16</v>
      </c>
      <c r="G137" s="1"/>
      <c r="H137" s="2">
        <f t="shared" si="233"/>
        <v>0</v>
      </c>
      <c r="I137" s="3"/>
      <c r="J137" s="2">
        <f t="shared" si="234"/>
        <v>0</v>
      </c>
      <c r="K137" s="2">
        <f t="shared" si="235"/>
        <v>0</v>
      </c>
      <c r="L137" s="2">
        <f t="shared" si="236"/>
        <v>0</v>
      </c>
      <c r="M137" s="2">
        <f t="shared" si="237"/>
        <v>48</v>
      </c>
      <c r="N137" s="2">
        <f t="shared" si="238"/>
        <v>1472.16</v>
      </c>
      <c r="O137" s="11" t="str">
        <f t="shared" si="239"/>
        <v xml:space="preserve"> </v>
      </c>
      <c r="P137" s="22">
        <f t="shared" si="240"/>
        <v>1</v>
      </c>
    </row>
    <row r="138" spans="1:16" ht="25.5" x14ac:dyDescent="0.2">
      <c r="A138" s="26" t="s">
        <v>322</v>
      </c>
      <c r="B138" s="26" t="s">
        <v>314</v>
      </c>
      <c r="C138" s="24" t="s">
        <v>25</v>
      </c>
      <c r="D138" s="25">
        <v>48</v>
      </c>
      <c r="E138" s="25">
        <v>24.85</v>
      </c>
      <c r="F138" s="14">
        <f t="shared" si="232"/>
        <v>1192.8000000000002</v>
      </c>
      <c r="G138" s="1"/>
      <c r="H138" s="2">
        <f t="shared" si="233"/>
        <v>0</v>
      </c>
      <c r="I138" s="3"/>
      <c r="J138" s="2">
        <f t="shared" si="234"/>
        <v>0</v>
      </c>
      <c r="K138" s="2">
        <f t="shared" si="235"/>
        <v>0</v>
      </c>
      <c r="L138" s="2">
        <f t="shared" si="236"/>
        <v>0</v>
      </c>
      <c r="M138" s="2">
        <f t="shared" si="237"/>
        <v>48</v>
      </c>
      <c r="N138" s="2">
        <f t="shared" si="238"/>
        <v>1192.8000000000002</v>
      </c>
      <c r="O138" s="11" t="str">
        <f t="shared" si="239"/>
        <v xml:space="preserve"> </v>
      </c>
      <c r="P138" s="22">
        <f t="shared" si="240"/>
        <v>1</v>
      </c>
    </row>
    <row r="139" spans="1:16" x14ac:dyDescent="0.2">
      <c r="A139" s="27" t="s">
        <v>323</v>
      </c>
      <c r="B139" s="27" t="s">
        <v>324</v>
      </c>
      <c r="C139" s="28"/>
      <c r="D139" s="29"/>
      <c r="E139" s="29"/>
      <c r="F139" s="30">
        <f>SUM(F140:F141)</f>
        <v>1332.48</v>
      </c>
      <c r="G139" s="31"/>
      <c r="H139" s="30">
        <f>SUM(H140:H141)</f>
        <v>0</v>
      </c>
      <c r="I139" s="31"/>
      <c r="J139" s="30">
        <f>SUM(J140:J141)</f>
        <v>0</v>
      </c>
      <c r="K139" s="31"/>
      <c r="L139" s="30">
        <f>SUM(L140:L141)</f>
        <v>0</v>
      </c>
      <c r="M139" s="31"/>
      <c r="N139" s="30">
        <f>SUM(N140:N141)</f>
        <v>1332.48</v>
      </c>
      <c r="O139" s="13" t="str">
        <f t="shared" si="239"/>
        <v xml:space="preserve"> </v>
      </c>
      <c r="P139" s="21">
        <f t="shared" si="240"/>
        <v>1</v>
      </c>
    </row>
    <row r="140" spans="1:16" ht="25.5" x14ac:dyDescent="0.2">
      <c r="A140" s="26" t="s">
        <v>325</v>
      </c>
      <c r="B140" s="26" t="s">
        <v>321</v>
      </c>
      <c r="C140" s="24" t="s">
        <v>25</v>
      </c>
      <c r="D140" s="25">
        <v>24</v>
      </c>
      <c r="E140" s="25">
        <v>30.67</v>
      </c>
      <c r="F140" s="14">
        <f t="shared" ref="F140:F141" si="241">D140*E140</f>
        <v>736.08</v>
      </c>
      <c r="G140" s="1"/>
      <c r="H140" s="2">
        <f t="shared" ref="H140:H141" si="242">ROUND(G140*E140,2)</f>
        <v>0</v>
      </c>
      <c r="I140" s="3"/>
      <c r="J140" s="2">
        <f t="shared" ref="J140:J141" si="243">ROUND(I140*E140,2)</f>
        <v>0</v>
      </c>
      <c r="K140" s="2">
        <f t="shared" ref="K140:K141" si="244">G140+I140</f>
        <v>0</v>
      </c>
      <c r="L140" s="2">
        <f t="shared" ref="L140:L141" si="245">H140+J140</f>
        <v>0</v>
      </c>
      <c r="M140" s="2">
        <f t="shared" ref="M140:M141" si="246">D140-K140</f>
        <v>24</v>
      </c>
      <c r="N140" s="2">
        <f t="shared" ref="N140:N141" si="247">F140-L140</f>
        <v>736.08</v>
      </c>
      <c r="O140" s="11" t="str">
        <f t="shared" ref="O140:O142" si="248">IF((L140/F140)=0," ",(L140/F140))</f>
        <v xml:space="preserve"> </v>
      </c>
      <c r="P140" s="22">
        <f t="shared" ref="P140:P142" si="249">IF((N140/F140)=0," ",(N140/F140))</f>
        <v>1</v>
      </c>
    </row>
    <row r="141" spans="1:16" ht="25.5" x14ac:dyDescent="0.2">
      <c r="A141" s="26" t="s">
        <v>326</v>
      </c>
      <c r="B141" s="26" t="s">
        <v>314</v>
      </c>
      <c r="C141" s="24" t="s">
        <v>25</v>
      </c>
      <c r="D141" s="25">
        <v>24</v>
      </c>
      <c r="E141" s="25">
        <v>24.85</v>
      </c>
      <c r="F141" s="14">
        <f t="shared" si="241"/>
        <v>596.40000000000009</v>
      </c>
      <c r="G141" s="1"/>
      <c r="H141" s="2">
        <f t="shared" si="242"/>
        <v>0</v>
      </c>
      <c r="I141" s="3"/>
      <c r="J141" s="2">
        <f t="shared" si="243"/>
        <v>0</v>
      </c>
      <c r="K141" s="2">
        <f t="shared" si="244"/>
        <v>0</v>
      </c>
      <c r="L141" s="2">
        <f t="shared" si="245"/>
        <v>0</v>
      </c>
      <c r="M141" s="2">
        <f t="shared" si="246"/>
        <v>24</v>
      </c>
      <c r="N141" s="2">
        <f t="shared" si="247"/>
        <v>596.40000000000009</v>
      </c>
      <c r="O141" s="11" t="str">
        <f t="shared" si="248"/>
        <v xml:space="preserve"> </v>
      </c>
      <c r="P141" s="22">
        <f t="shared" si="249"/>
        <v>1</v>
      </c>
    </row>
    <row r="142" spans="1:16" x14ac:dyDescent="0.2">
      <c r="A142" s="27" t="s">
        <v>327</v>
      </c>
      <c r="B142" s="27" t="s">
        <v>328</v>
      </c>
      <c r="C142" s="28"/>
      <c r="D142" s="29"/>
      <c r="E142" s="29"/>
      <c r="F142" s="30">
        <f>SUM(F143:F145)</f>
        <v>11006.619999999999</v>
      </c>
      <c r="G142" s="31"/>
      <c r="H142" s="30">
        <f>SUM(H143:H145)</f>
        <v>0</v>
      </c>
      <c r="I142" s="31"/>
      <c r="J142" s="30">
        <f>SUM(J143:J145)</f>
        <v>0</v>
      </c>
      <c r="K142" s="31"/>
      <c r="L142" s="30">
        <f>SUM(L143:L145)</f>
        <v>0</v>
      </c>
      <c r="M142" s="31"/>
      <c r="N142" s="30">
        <f>SUM(N143:N145)</f>
        <v>11006.619999999999</v>
      </c>
      <c r="O142" s="13" t="str">
        <f t="shared" si="248"/>
        <v xml:space="preserve"> </v>
      </c>
      <c r="P142" s="21">
        <f t="shared" si="249"/>
        <v>1</v>
      </c>
    </row>
    <row r="143" spans="1:16" ht="25.5" x14ac:dyDescent="0.2">
      <c r="A143" s="26" t="s">
        <v>329</v>
      </c>
      <c r="B143" s="26" t="s">
        <v>321</v>
      </c>
      <c r="C143" s="24" t="s">
        <v>25</v>
      </c>
      <c r="D143" s="25">
        <v>120</v>
      </c>
      <c r="E143" s="25">
        <v>30.67</v>
      </c>
      <c r="F143" s="14">
        <f t="shared" ref="F143:F145" si="250">D143*E143</f>
        <v>3680.4</v>
      </c>
      <c r="G143" s="1"/>
      <c r="H143" s="2">
        <f t="shared" ref="H143:H145" si="251">ROUND(G143*E143,2)</f>
        <v>0</v>
      </c>
      <c r="I143" s="3"/>
      <c r="J143" s="2">
        <f t="shared" ref="J143:J145" si="252">ROUND(I143*E143,2)</f>
        <v>0</v>
      </c>
      <c r="K143" s="2">
        <f t="shared" ref="K143:K145" si="253">G143+I143</f>
        <v>0</v>
      </c>
      <c r="L143" s="2">
        <f t="shared" ref="L143:L145" si="254">H143+J143</f>
        <v>0</v>
      </c>
      <c r="M143" s="2">
        <f t="shared" ref="M143:M145" si="255">D143-K143</f>
        <v>120</v>
      </c>
      <c r="N143" s="2">
        <f t="shared" ref="N143:N145" si="256">F143-L143</f>
        <v>3680.4</v>
      </c>
      <c r="O143" s="11" t="str">
        <f t="shared" ref="O143:O146" si="257">IF((L143/F143)=0," ",(L143/F143))</f>
        <v xml:space="preserve"> </v>
      </c>
      <c r="P143" s="22">
        <f t="shared" ref="P143:P146" si="258">IF((N143/F143)=0," ",(N143/F143))</f>
        <v>1</v>
      </c>
    </row>
    <row r="144" spans="1:16" ht="25.5" x14ac:dyDescent="0.2">
      <c r="A144" s="26" t="s">
        <v>330</v>
      </c>
      <c r="B144" s="26" t="s">
        <v>314</v>
      </c>
      <c r="C144" s="24" t="s">
        <v>25</v>
      </c>
      <c r="D144" s="25">
        <v>30</v>
      </c>
      <c r="E144" s="25">
        <v>24.85</v>
      </c>
      <c r="F144" s="14">
        <f t="shared" si="250"/>
        <v>745.5</v>
      </c>
      <c r="G144" s="1"/>
      <c r="H144" s="2">
        <f t="shared" si="251"/>
        <v>0</v>
      </c>
      <c r="I144" s="3"/>
      <c r="J144" s="2">
        <f t="shared" si="252"/>
        <v>0</v>
      </c>
      <c r="K144" s="2">
        <f t="shared" si="253"/>
        <v>0</v>
      </c>
      <c r="L144" s="2">
        <f t="shared" si="254"/>
        <v>0</v>
      </c>
      <c r="M144" s="2">
        <f t="shared" si="255"/>
        <v>30</v>
      </c>
      <c r="N144" s="2">
        <f t="shared" si="256"/>
        <v>745.5</v>
      </c>
      <c r="O144" s="11" t="str">
        <f t="shared" si="257"/>
        <v xml:space="preserve"> </v>
      </c>
      <c r="P144" s="22">
        <f t="shared" si="258"/>
        <v>1</v>
      </c>
    </row>
    <row r="145" spans="1:16" ht="51" x14ac:dyDescent="0.2">
      <c r="A145" s="26" t="s">
        <v>331</v>
      </c>
      <c r="B145" s="26" t="s">
        <v>332</v>
      </c>
      <c r="C145" s="24" t="s">
        <v>22</v>
      </c>
      <c r="D145" s="25">
        <v>8</v>
      </c>
      <c r="E145" s="25">
        <v>822.59</v>
      </c>
      <c r="F145" s="14">
        <f t="shared" si="250"/>
        <v>6580.72</v>
      </c>
      <c r="G145" s="1"/>
      <c r="H145" s="2">
        <f t="shared" si="251"/>
        <v>0</v>
      </c>
      <c r="I145" s="3"/>
      <c r="J145" s="2">
        <f t="shared" si="252"/>
        <v>0</v>
      </c>
      <c r="K145" s="2">
        <f t="shared" si="253"/>
        <v>0</v>
      </c>
      <c r="L145" s="2">
        <f t="shared" si="254"/>
        <v>0</v>
      </c>
      <c r="M145" s="2">
        <f t="shared" si="255"/>
        <v>8</v>
      </c>
      <c r="N145" s="2">
        <f t="shared" si="256"/>
        <v>6580.72</v>
      </c>
      <c r="O145" s="11" t="str">
        <f t="shared" si="257"/>
        <v xml:space="preserve"> </v>
      </c>
      <c r="P145" s="22">
        <f t="shared" si="258"/>
        <v>1</v>
      </c>
    </row>
    <row r="146" spans="1:16" x14ac:dyDescent="0.2">
      <c r="A146" s="27" t="s">
        <v>333</v>
      </c>
      <c r="B146" s="27" t="s">
        <v>334</v>
      </c>
      <c r="C146" s="28"/>
      <c r="D146" s="29"/>
      <c r="E146" s="29"/>
      <c r="F146" s="30">
        <f>SUM(F147:F148)</f>
        <v>3331.2</v>
      </c>
      <c r="G146" s="31"/>
      <c r="H146" s="30">
        <f>SUM(H147:H148)</f>
        <v>0</v>
      </c>
      <c r="I146" s="31"/>
      <c r="J146" s="30">
        <f>SUM(J147:J148)</f>
        <v>0</v>
      </c>
      <c r="K146" s="31"/>
      <c r="L146" s="30">
        <f>SUM(L147:L148)</f>
        <v>0</v>
      </c>
      <c r="M146" s="31"/>
      <c r="N146" s="30">
        <f>SUM(N147:N148)</f>
        <v>3331.2</v>
      </c>
      <c r="O146" s="13" t="str">
        <f t="shared" si="257"/>
        <v xml:space="preserve"> </v>
      </c>
      <c r="P146" s="21">
        <f t="shared" si="258"/>
        <v>1</v>
      </c>
    </row>
    <row r="147" spans="1:16" ht="25.5" x14ac:dyDescent="0.2">
      <c r="A147" s="26" t="s">
        <v>335</v>
      </c>
      <c r="B147" s="26" t="s">
        <v>321</v>
      </c>
      <c r="C147" s="24" t="s">
        <v>25</v>
      </c>
      <c r="D147" s="25">
        <v>60</v>
      </c>
      <c r="E147" s="25">
        <v>30.67</v>
      </c>
      <c r="F147" s="14">
        <f t="shared" ref="F147:F151" si="259">D147*E147</f>
        <v>1840.2</v>
      </c>
      <c r="G147" s="1"/>
      <c r="H147" s="2">
        <f t="shared" ref="H147:H151" si="260">ROUND(G147*E147,2)</f>
        <v>0</v>
      </c>
      <c r="I147" s="3"/>
      <c r="J147" s="2">
        <f t="shared" ref="J147:J151" si="261">ROUND(I147*E147,2)</f>
        <v>0</v>
      </c>
      <c r="K147" s="2">
        <f t="shared" ref="K147:K151" si="262">G147+I147</f>
        <v>0</v>
      </c>
      <c r="L147" s="2">
        <f t="shared" ref="L147:L151" si="263">H147+J147</f>
        <v>0</v>
      </c>
      <c r="M147" s="2">
        <f t="shared" ref="M147:M151" si="264">D147-K147</f>
        <v>60</v>
      </c>
      <c r="N147" s="2">
        <f t="shared" ref="N147:N151" si="265">F147-L147</f>
        <v>1840.2</v>
      </c>
      <c r="O147" s="11" t="str">
        <f t="shared" ref="O147:O153" si="266">IF((L147/F147)=0," ",(L147/F147))</f>
        <v xml:space="preserve"> </v>
      </c>
      <c r="P147" s="22">
        <f t="shared" ref="P147:P153" si="267">IF((N147/F147)=0," ",(N147/F147))</f>
        <v>1</v>
      </c>
    </row>
    <row r="148" spans="1:16" ht="25.5" x14ac:dyDescent="0.2">
      <c r="A148" s="26" t="s">
        <v>336</v>
      </c>
      <c r="B148" s="26" t="s">
        <v>314</v>
      </c>
      <c r="C148" s="24" t="s">
        <v>25</v>
      </c>
      <c r="D148" s="25">
        <v>60</v>
      </c>
      <c r="E148" s="25">
        <v>24.85</v>
      </c>
      <c r="F148" s="14">
        <f t="shared" si="259"/>
        <v>1491</v>
      </c>
      <c r="G148" s="1"/>
      <c r="H148" s="2">
        <f t="shared" si="260"/>
        <v>0</v>
      </c>
      <c r="I148" s="3"/>
      <c r="J148" s="2">
        <f t="shared" si="261"/>
        <v>0</v>
      </c>
      <c r="K148" s="2">
        <f t="shared" si="262"/>
        <v>0</v>
      </c>
      <c r="L148" s="2">
        <f t="shared" si="263"/>
        <v>0</v>
      </c>
      <c r="M148" s="2">
        <f t="shared" si="264"/>
        <v>60</v>
      </c>
      <c r="N148" s="2">
        <f t="shared" si="265"/>
        <v>1491</v>
      </c>
      <c r="O148" s="11" t="str">
        <f t="shared" si="266"/>
        <v xml:space="preserve"> </v>
      </c>
      <c r="P148" s="22">
        <f t="shared" si="267"/>
        <v>1</v>
      </c>
    </row>
    <row r="149" spans="1:16" x14ac:dyDescent="0.2">
      <c r="A149" s="27" t="s">
        <v>337</v>
      </c>
      <c r="B149" s="27" t="s">
        <v>338</v>
      </c>
      <c r="C149" s="28"/>
      <c r="D149" s="29"/>
      <c r="E149" s="29"/>
      <c r="F149" s="30">
        <f>SUM(F150:F151)</f>
        <v>18828.509999999998</v>
      </c>
      <c r="G149" s="31"/>
      <c r="H149" s="30">
        <f>SUM(H150:H151)</f>
        <v>0</v>
      </c>
      <c r="I149" s="31"/>
      <c r="J149" s="30">
        <f>SUM(J150:J151)</f>
        <v>0</v>
      </c>
      <c r="K149" s="31"/>
      <c r="L149" s="30">
        <f>SUM(L150:L151)</f>
        <v>0</v>
      </c>
      <c r="M149" s="31"/>
      <c r="N149" s="30">
        <f>SUM(N150:N151)</f>
        <v>18828.509999999998</v>
      </c>
      <c r="O149" s="13" t="str">
        <f t="shared" si="266"/>
        <v xml:space="preserve"> </v>
      </c>
      <c r="P149" s="21">
        <f t="shared" si="267"/>
        <v>1</v>
      </c>
    </row>
    <row r="150" spans="1:16" ht="38.25" x14ac:dyDescent="0.2">
      <c r="A150" s="26" t="s">
        <v>339</v>
      </c>
      <c r="B150" s="26" t="s">
        <v>128</v>
      </c>
      <c r="C150" s="24" t="s">
        <v>23</v>
      </c>
      <c r="D150" s="25">
        <v>250.91</v>
      </c>
      <c r="E150" s="25">
        <v>59.8</v>
      </c>
      <c r="F150" s="14">
        <f t="shared" si="259"/>
        <v>15004.418</v>
      </c>
      <c r="G150" s="1"/>
      <c r="H150" s="2">
        <f t="shared" si="260"/>
        <v>0</v>
      </c>
      <c r="I150" s="3"/>
      <c r="J150" s="2">
        <f t="shared" si="261"/>
        <v>0</v>
      </c>
      <c r="K150" s="2">
        <f t="shared" si="262"/>
        <v>0</v>
      </c>
      <c r="L150" s="2">
        <f t="shared" si="263"/>
        <v>0</v>
      </c>
      <c r="M150" s="2">
        <f t="shared" si="264"/>
        <v>250.91</v>
      </c>
      <c r="N150" s="2">
        <f t="shared" si="265"/>
        <v>15004.418</v>
      </c>
      <c r="O150" s="11" t="str">
        <f t="shared" si="266"/>
        <v xml:space="preserve"> </v>
      </c>
      <c r="P150" s="22">
        <f t="shared" si="267"/>
        <v>1</v>
      </c>
    </row>
    <row r="151" spans="1:16" ht="25.5" x14ac:dyDescent="0.2">
      <c r="A151" s="26" t="s">
        <v>340</v>
      </c>
      <c r="B151" s="26" t="s">
        <v>341</v>
      </c>
      <c r="C151" s="24" t="s">
        <v>31</v>
      </c>
      <c r="D151" s="25">
        <v>37.549999999999997</v>
      </c>
      <c r="E151" s="25">
        <v>101.84</v>
      </c>
      <c r="F151" s="14">
        <f t="shared" si="259"/>
        <v>3824.0919999999996</v>
      </c>
      <c r="G151" s="1"/>
      <c r="H151" s="2">
        <f t="shared" si="260"/>
        <v>0</v>
      </c>
      <c r="I151" s="3"/>
      <c r="J151" s="2">
        <f t="shared" si="261"/>
        <v>0</v>
      </c>
      <c r="K151" s="2">
        <f t="shared" si="262"/>
        <v>0</v>
      </c>
      <c r="L151" s="2">
        <f t="shared" si="263"/>
        <v>0</v>
      </c>
      <c r="M151" s="2">
        <f t="shared" si="264"/>
        <v>37.549999999999997</v>
      </c>
      <c r="N151" s="2">
        <f t="shared" si="265"/>
        <v>3824.0919999999996</v>
      </c>
      <c r="O151" s="11" t="str">
        <f t="shared" si="266"/>
        <v xml:space="preserve"> </v>
      </c>
      <c r="P151" s="22">
        <f t="shared" si="267"/>
        <v>1</v>
      </c>
    </row>
    <row r="152" spans="1:16" x14ac:dyDescent="0.2">
      <c r="A152" s="27" t="s">
        <v>342</v>
      </c>
      <c r="B152" s="27" t="s">
        <v>60</v>
      </c>
      <c r="C152" s="28"/>
      <c r="D152" s="29"/>
      <c r="E152" s="29"/>
      <c r="F152" s="30">
        <f>F153+F169+F188</f>
        <v>88694.534899999999</v>
      </c>
      <c r="G152" s="31"/>
      <c r="H152" s="30">
        <f>H153+H169+H188</f>
        <v>2985.5199999999995</v>
      </c>
      <c r="I152" s="31"/>
      <c r="J152" s="30">
        <f>J153+J169+J188</f>
        <v>0</v>
      </c>
      <c r="K152" s="31"/>
      <c r="L152" s="30">
        <f>L153+L169+L188</f>
        <v>2985.5199999999995</v>
      </c>
      <c r="M152" s="31"/>
      <c r="N152" s="30">
        <f>N153+N169+N188</f>
        <v>85709.014899999995</v>
      </c>
      <c r="O152" s="13">
        <f t="shared" si="266"/>
        <v>3.3660698524053026E-2</v>
      </c>
      <c r="P152" s="21">
        <f t="shared" si="267"/>
        <v>0.96633930147594693</v>
      </c>
    </row>
    <row r="153" spans="1:16" x14ac:dyDescent="0.2">
      <c r="A153" s="27" t="s">
        <v>343</v>
      </c>
      <c r="B153" s="27" t="s">
        <v>344</v>
      </c>
      <c r="C153" s="28"/>
      <c r="D153" s="29"/>
      <c r="E153" s="29"/>
      <c r="F153" s="30">
        <f>SUM(F154:F168)</f>
        <v>3071.0079999999994</v>
      </c>
      <c r="G153" s="31"/>
      <c r="H153" s="30">
        <f>SUM(H154:H168)</f>
        <v>2985.5199999999995</v>
      </c>
      <c r="I153" s="31"/>
      <c r="J153" s="30">
        <f>SUM(J154:J168)</f>
        <v>0</v>
      </c>
      <c r="K153" s="31"/>
      <c r="L153" s="30">
        <f>SUM(L154:L168)</f>
        <v>2985.5199999999995</v>
      </c>
      <c r="M153" s="31"/>
      <c r="N153" s="30">
        <f>SUM(N154:N168)</f>
        <v>85.488000000000156</v>
      </c>
      <c r="O153" s="13">
        <f t="shared" si="266"/>
        <v>0.97216288593191558</v>
      </c>
      <c r="P153" s="21">
        <f t="shared" si="267"/>
        <v>2.7837114068084541E-2</v>
      </c>
    </row>
    <row r="154" spans="1:16" x14ac:dyDescent="0.2">
      <c r="A154" s="62" t="s">
        <v>345</v>
      </c>
      <c r="B154" s="26" t="s">
        <v>346</v>
      </c>
      <c r="C154" s="24" t="s">
        <v>34</v>
      </c>
      <c r="D154" s="25">
        <v>57.02</v>
      </c>
      <c r="E154" s="25">
        <v>12.16</v>
      </c>
      <c r="F154" s="14">
        <f t="shared" ref="F154:F217" si="268">D154*E154</f>
        <v>693.36320000000001</v>
      </c>
      <c r="G154" s="1">
        <v>52.16</v>
      </c>
      <c r="H154" s="2">
        <f t="shared" ref="H154:H217" si="269">ROUND(G154*E154,2)</f>
        <v>634.27</v>
      </c>
      <c r="I154" s="3">
        <v>0</v>
      </c>
      <c r="J154" s="2">
        <f t="shared" ref="J154:J217" si="270">ROUND(I154*E154,2)</f>
        <v>0</v>
      </c>
      <c r="K154" s="2">
        <f t="shared" ref="K154:K217" si="271">G154+I154</f>
        <v>52.16</v>
      </c>
      <c r="L154" s="2">
        <f t="shared" ref="L154:L217" si="272">H154+J154</f>
        <v>634.27</v>
      </c>
      <c r="M154" s="2">
        <f t="shared" ref="M154:M217" si="273">D154-K154</f>
        <v>4.8600000000000065</v>
      </c>
      <c r="N154" s="2">
        <f t="shared" ref="N154:N217" si="274">F154-L154</f>
        <v>59.093200000000024</v>
      </c>
      <c r="O154" s="11">
        <f t="shared" ref="O154:O217" si="275">IF((L154/F154)=0," ",(L154/F154))</f>
        <v>0.91477309438978005</v>
      </c>
      <c r="P154" s="22">
        <f t="shared" ref="P154:P217" si="276">IF((N154/F154)=0," ",(N154/F154))</f>
        <v>8.5226905610219908E-2</v>
      </c>
    </row>
    <row r="155" spans="1:16" x14ac:dyDescent="0.2">
      <c r="A155" s="62" t="s">
        <v>347</v>
      </c>
      <c r="B155" s="26" t="s">
        <v>348</v>
      </c>
      <c r="C155" s="24" t="s">
        <v>34</v>
      </c>
      <c r="D155" s="25">
        <v>28.82</v>
      </c>
      <c r="E155" s="25">
        <v>12.16</v>
      </c>
      <c r="F155" s="14">
        <f t="shared" si="268"/>
        <v>350.45120000000003</v>
      </c>
      <c r="G155" s="1">
        <v>28.58</v>
      </c>
      <c r="H155" s="2">
        <f t="shared" si="269"/>
        <v>347.53</v>
      </c>
      <c r="I155" s="3">
        <v>0</v>
      </c>
      <c r="J155" s="2">
        <f t="shared" si="270"/>
        <v>0</v>
      </c>
      <c r="K155" s="2">
        <f t="shared" si="271"/>
        <v>28.58</v>
      </c>
      <c r="L155" s="2">
        <f t="shared" si="272"/>
        <v>347.53</v>
      </c>
      <c r="M155" s="2">
        <f t="shared" si="273"/>
        <v>0.24000000000000199</v>
      </c>
      <c r="N155" s="2">
        <f t="shared" si="274"/>
        <v>2.9212000000000558</v>
      </c>
      <c r="O155" s="11">
        <f t="shared" si="275"/>
        <v>0.99166445998758157</v>
      </c>
      <c r="P155" s="22">
        <f t="shared" si="276"/>
        <v>8.335540012418435E-3</v>
      </c>
    </row>
    <row r="156" spans="1:16" x14ac:dyDescent="0.2">
      <c r="A156" s="62" t="s">
        <v>349</v>
      </c>
      <c r="B156" s="26" t="s">
        <v>350</v>
      </c>
      <c r="C156" s="24" t="s">
        <v>34</v>
      </c>
      <c r="D156" s="25">
        <v>14.85</v>
      </c>
      <c r="E156" s="25">
        <v>12.16</v>
      </c>
      <c r="F156" s="14">
        <f t="shared" si="268"/>
        <v>180.57599999999999</v>
      </c>
      <c r="G156" s="1">
        <v>14.83</v>
      </c>
      <c r="H156" s="2">
        <f t="shared" si="269"/>
        <v>180.33</v>
      </c>
      <c r="I156" s="3">
        <v>0</v>
      </c>
      <c r="J156" s="2">
        <f t="shared" si="270"/>
        <v>0</v>
      </c>
      <c r="K156" s="2">
        <f t="shared" si="271"/>
        <v>14.83</v>
      </c>
      <c r="L156" s="2">
        <f t="shared" si="272"/>
        <v>180.33</v>
      </c>
      <c r="M156" s="2">
        <f t="shared" si="273"/>
        <v>1.9999999999999574E-2</v>
      </c>
      <c r="N156" s="2">
        <f t="shared" si="274"/>
        <v>0.2459999999999809</v>
      </c>
      <c r="O156" s="11">
        <f t="shared" si="275"/>
        <v>0.99863769271664016</v>
      </c>
      <c r="P156" s="22">
        <f t="shared" si="276"/>
        <v>1.3623072833598092E-3</v>
      </c>
    </row>
    <row r="157" spans="1:16" ht="30" customHeight="1" x14ac:dyDescent="0.2">
      <c r="A157" s="62" t="s">
        <v>351</v>
      </c>
      <c r="B157" s="26" t="s">
        <v>352</v>
      </c>
      <c r="C157" s="24" t="s">
        <v>34</v>
      </c>
      <c r="D157" s="25">
        <v>14.44</v>
      </c>
      <c r="E157" s="25">
        <v>12.16</v>
      </c>
      <c r="F157" s="14">
        <f t="shared" si="268"/>
        <v>175.59039999999999</v>
      </c>
      <c r="G157" s="1">
        <v>14.44</v>
      </c>
      <c r="H157" s="2">
        <f t="shared" si="269"/>
        <v>175.59</v>
      </c>
      <c r="I157" s="3">
        <v>0</v>
      </c>
      <c r="J157" s="2">
        <f t="shared" si="270"/>
        <v>0</v>
      </c>
      <c r="K157" s="2">
        <f t="shared" si="271"/>
        <v>14.44</v>
      </c>
      <c r="L157" s="2">
        <f t="shared" si="272"/>
        <v>175.59</v>
      </c>
      <c r="M157" s="2">
        <f t="shared" si="273"/>
        <v>0</v>
      </c>
      <c r="N157" s="2">
        <f t="shared" si="274"/>
        <v>3.9999999998485691E-4</v>
      </c>
      <c r="O157" s="11">
        <f t="shared" si="275"/>
        <v>0.9999977219711329</v>
      </c>
      <c r="P157" s="22">
        <f t="shared" si="276"/>
        <v>2.2780288670955642E-6</v>
      </c>
    </row>
    <row r="158" spans="1:16" ht="25.5" x14ac:dyDescent="0.2">
      <c r="A158" s="62" t="s">
        <v>353</v>
      </c>
      <c r="B158" s="26" t="s">
        <v>354</v>
      </c>
      <c r="C158" s="24" t="s">
        <v>34</v>
      </c>
      <c r="D158" s="25">
        <v>19.100000000000001</v>
      </c>
      <c r="E158" s="25">
        <v>12.16</v>
      </c>
      <c r="F158" s="14">
        <f t="shared" si="268"/>
        <v>232.25600000000003</v>
      </c>
      <c r="G158" s="1">
        <v>19.100000000000001</v>
      </c>
      <c r="H158" s="2">
        <f t="shared" si="269"/>
        <v>232.26</v>
      </c>
      <c r="I158" s="3">
        <v>0</v>
      </c>
      <c r="J158" s="2">
        <f t="shared" si="270"/>
        <v>0</v>
      </c>
      <c r="K158" s="2">
        <f t="shared" si="271"/>
        <v>19.100000000000001</v>
      </c>
      <c r="L158" s="2">
        <f t="shared" si="272"/>
        <v>232.26</v>
      </c>
      <c r="M158" s="2">
        <f t="shared" si="273"/>
        <v>0</v>
      </c>
      <c r="N158" s="2">
        <f t="shared" si="274"/>
        <v>-3.999999999962256E-3</v>
      </c>
      <c r="O158" s="11">
        <f t="shared" si="275"/>
        <v>1.0000172223753099</v>
      </c>
      <c r="P158" s="22">
        <f t="shared" si="276"/>
        <v>-1.7222375309840242E-5</v>
      </c>
    </row>
    <row r="159" spans="1:16" x14ac:dyDescent="0.2">
      <c r="A159" s="62" t="s">
        <v>355</v>
      </c>
      <c r="B159" s="26" t="s">
        <v>356</v>
      </c>
      <c r="C159" s="24" t="s">
        <v>34</v>
      </c>
      <c r="D159" s="25">
        <v>14.02</v>
      </c>
      <c r="E159" s="25">
        <v>12.16</v>
      </c>
      <c r="F159" s="14">
        <f t="shared" si="268"/>
        <v>170.48320000000001</v>
      </c>
      <c r="G159" s="1">
        <v>14.02</v>
      </c>
      <c r="H159" s="2">
        <f t="shared" si="269"/>
        <v>170.48</v>
      </c>
      <c r="I159" s="3">
        <v>0</v>
      </c>
      <c r="J159" s="2">
        <f t="shared" si="270"/>
        <v>0</v>
      </c>
      <c r="K159" s="2">
        <f t="shared" si="271"/>
        <v>14.02</v>
      </c>
      <c r="L159" s="2">
        <f t="shared" si="272"/>
        <v>170.48</v>
      </c>
      <c r="M159" s="2">
        <f t="shared" si="273"/>
        <v>0</v>
      </c>
      <c r="N159" s="2">
        <f t="shared" si="274"/>
        <v>3.2000000000209639E-3</v>
      </c>
      <c r="O159" s="11">
        <f t="shared" si="275"/>
        <v>0.99998122982205861</v>
      </c>
      <c r="P159" s="22">
        <f t="shared" si="276"/>
        <v>1.8770177941409849E-5</v>
      </c>
    </row>
    <row r="160" spans="1:16" x14ac:dyDescent="0.2">
      <c r="A160" s="62" t="s">
        <v>357</v>
      </c>
      <c r="B160" s="26" t="s">
        <v>358</v>
      </c>
      <c r="C160" s="24" t="s">
        <v>34</v>
      </c>
      <c r="D160" s="25">
        <v>23.7</v>
      </c>
      <c r="E160" s="25">
        <v>12.16</v>
      </c>
      <c r="F160" s="14">
        <f t="shared" si="268"/>
        <v>288.19200000000001</v>
      </c>
      <c r="G160" s="1">
        <v>23.55</v>
      </c>
      <c r="H160" s="2">
        <f t="shared" si="269"/>
        <v>286.37</v>
      </c>
      <c r="I160" s="3">
        <v>0</v>
      </c>
      <c r="J160" s="2">
        <f t="shared" si="270"/>
        <v>0</v>
      </c>
      <c r="K160" s="2">
        <f t="shared" si="271"/>
        <v>23.55</v>
      </c>
      <c r="L160" s="2">
        <f t="shared" si="272"/>
        <v>286.37</v>
      </c>
      <c r="M160" s="2">
        <f t="shared" si="273"/>
        <v>0.14999999999999858</v>
      </c>
      <c r="N160" s="2">
        <f t="shared" si="274"/>
        <v>1.8220000000000027</v>
      </c>
      <c r="O160" s="11">
        <f t="shared" si="275"/>
        <v>0.99367782589384857</v>
      </c>
      <c r="P160" s="22">
        <f t="shared" si="276"/>
        <v>6.3221741061514642E-3</v>
      </c>
    </row>
    <row r="161" spans="1:16" x14ac:dyDescent="0.2">
      <c r="A161" s="62" t="s">
        <v>359</v>
      </c>
      <c r="B161" s="26" t="s">
        <v>360</v>
      </c>
      <c r="C161" s="24" t="s">
        <v>34</v>
      </c>
      <c r="D161" s="25">
        <v>2.29</v>
      </c>
      <c r="E161" s="25">
        <v>12.16</v>
      </c>
      <c r="F161" s="14">
        <f t="shared" si="268"/>
        <v>27.846399999999999</v>
      </c>
      <c r="G161" s="1">
        <v>2.29</v>
      </c>
      <c r="H161" s="2">
        <f t="shared" si="269"/>
        <v>27.85</v>
      </c>
      <c r="I161" s="3">
        <v>0</v>
      </c>
      <c r="J161" s="2">
        <f t="shared" si="270"/>
        <v>0</v>
      </c>
      <c r="K161" s="2">
        <f t="shared" si="271"/>
        <v>2.29</v>
      </c>
      <c r="L161" s="2">
        <f t="shared" si="272"/>
        <v>27.85</v>
      </c>
      <c r="M161" s="2">
        <f t="shared" si="273"/>
        <v>0</v>
      </c>
      <c r="N161" s="2">
        <f t="shared" si="274"/>
        <v>-3.6000000000022681E-3</v>
      </c>
      <c r="O161" s="11">
        <f t="shared" si="275"/>
        <v>1.0001292806251438</v>
      </c>
      <c r="P161" s="22">
        <f t="shared" si="276"/>
        <v>-1.2928062514372659E-4</v>
      </c>
    </row>
    <row r="162" spans="1:16" x14ac:dyDescent="0.2">
      <c r="A162" s="62" t="s">
        <v>361</v>
      </c>
      <c r="B162" s="26" t="s">
        <v>362</v>
      </c>
      <c r="C162" s="24" t="s">
        <v>34</v>
      </c>
      <c r="D162" s="25">
        <v>0.84</v>
      </c>
      <c r="E162" s="25">
        <v>12.16</v>
      </c>
      <c r="F162" s="14">
        <f t="shared" si="268"/>
        <v>10.214399999999999</v>
      </c>
      <c r="G162" s="1">
        <v>0.84</v>
      </c>
      <c r="H162" s="2">
        <f t="shared" si="269"/>
        <v>10.210000000000001</v>
      </c>
      <c r="I162" s="3">
        <v>0</v>
      </c>
      <c r="J162" s="2">
        <f t="shared" si="270"/>
        <v>0</v>
      </c>
      <c r="K162" s="2">
        <f t="shared" si="271"/>
        <v>0.84</v>
      </c>
      <c r="L162" s="2">
        <f t="shared" si="272"/>
        <v>10.210000000000001</v>
      </c>
      <c r="M162" s="2">
        <f t="shared" si="273"/>
        <v>0</v>
      </c>
      <c r="N162" s="2">
        <f t="shared" si="274"/>
        <v>4.3999999999986272E-3</v>
      </c>
      <c r="O162" s="11">
        <f t="shared" si="275"/>
        <v>0.99956923558897259</v>
      </c>
      <c r="P162" s="22">
        <f t="shared" si="276"/>
        <v>4.3076441102743457E-4</v>
      </c>
    </row>
    <row r="163" spans="1:16" x14ac:dyDescent="0.2">
      <c r="A163" s="62" t="s">
        <v>363</v>
      </c>
      <c r="B163" s="26" t="s">
        <v>364</v>
      </c>
      <c r="C163" s="24" t="s">
        <v>34</v>
      </c>
      <c r="D163" s="25">
        <v>2.8</v>
      </c>
      <c r="E163" s="25">
        <v>12.16</v>
      </c>
      <c r="F163" s="14">
        <f t="shared" si="268"/>
        <v>34.047999999999995</v>
      </c>
      <c r="G163" s="1">
        <v>1.6</v>
      </c>
      <c r="H163" s="2">
        <f t="shared" si="269"/>
        <v>19.46</v>
      </c>
      <c r="I163" s="3">
        <v>0</v>
      </c>
      <c r="J163" s="2">
        <f t="shared" si="270"/>
        <v>0</v>
      </c>
      <c r="K163" s="2">
        <f t="shared" si="271"/>
        <v>1.6</v>
      </c>
      <c r="L163" s="2">
        <f t="shared" si="272"/>
        <v>19.46</v>
      </c>
      <c r="M163" s="2">
        <f t="shared" si="273"/>
        <v>1.1999999999999997</v>
      </c>
      <c r="N163" s="2">
        <f t="shared" si="274"/>
        <v>14.587999999999994</v>
      </c>
      <c r="O163" s="11">
        <f t="shared" si="275"/>
        <v>0.57154605263157909</v>
      </c>
      <c r="P163" s="22">
        <f t="shared" si="276"/>
        <v>0.42845394736842096</v>
      </c>
    </row>
    <row r="164" spans="1:16" ht="42" customHeight="1" x14ac:dyDescent="0.2">
      <c r="A164" s="62" t="s">
        <v>365</v>
      </c>
      <c r="B164" s="26" t="s">
        <v>366</v>
      </c>
      <c r="C164" s="24" t="s">
        <v>34</v>
      </c>
      <c r="D164" s="25">
        <v>2.2000000000000002</v>
      </c>
      <c r="E164" s="25">
        <v>12.16</v>
      </c>
      <c r="F164" s="14">
        <f t="shared" si="268"/>
        <v>26.752000000000002</v>
      </c>
      <c r="G164" s="1">
        <v>2.2000000000000002</v>
      </c>
      <c r="H164" s="2">
        <f t="shared" si="269"/>
        <v>26.75</v>
      </c>
      <c r="I164" s="3">
        <v>0</v>
      </c>
      <c r="J164" s="2">
        <f t="shared" si="270"/>
        <v>0</v>
      </c>
      <c r="K164" s="2">
        <f t="shared" si="271"/>
        <v>2.2000000000000002</v>
      </c>
      <c r="L164" s="2">
        <f t="shared" si="272"/>
        <v>26.75</v>
      </c>
      <c r="M164" s="2">
        <f t="shared" si="273"/>
        <v>0</v>
      </c>
      <c r="N164" s="2">
        <f t="shared" si="274"/>
        <v>2.0000000000024443E-3</v>
      </c>
      <c r="O164" s="11">
        <f t="shared" si="275"/>
        <v>0.99992523923444965</v>
      </c>
      <c r="P164" s="22">
        <f t="shared" si="276"/>
        <v>7.4760765550330589E-5</v>
      </c>
    </row>
    <row r="165" spans="1:16" x14ac:dyDescent="0.2">
      <c r="A165" s="62" t="s">
        <v>367</v>
      </c>
      <c r="B165" s="26" t="s">
        <v>368</v>
      </c>
      <c r="C165" s="24" t="s">
        <v>34</v>
      </c>
      <c r="D165" s="25">
        <v>2.46</v>
      </c>
      <c r="E165" s="25">
        <v>12.16</v>
      </c>
      <c r="F165" s="14">
        <f t="shared" si="268"/>
        <v>29.913599999999999</v>
      </c>
      <c r="G165" s="1">
        <v>2.46</v>
      </c>
      <c r="H165" s="2">
        <f t="shared" si="269"/>
        <v>29.91</v>
      </c>
      <c r="I165" s="3">
        <v>0</v>
      </c>
      <c r="J165" s="2">
        <f t="shared" si="270"/>
        <v>0</v>
      </c>
      <c r="K165" s="2">
        <f t="shared" si="271"/>
        <v>2.46</v>
      </c>
      <c r="L165" s="2">
        <f t="shared" si="272"/>
        <v>29.91</v>
      </c>
      <c r="M165" s="2">
        <f t="shared" si="273"/>
        <v>0</v>
      </c>
      <c r="N165" s="2">
        <f t="shared" si="274"/>
        <v>3.5999999999987153E-3</v>
      </c>
      <c r="O165" s="11">
        <f t="shared" si="275"/>
        <v>0.99987965340179719</v>
      </c>
      <c r="P165" s="22">
        <f t="shared" si="276"/>
        <v>1.2034659820278119E-4</v>
      </c>
    </row>
    <row r="166" spans="1:16" ht="38.25" x14ac:dyDescent="0.2">
      <c r="A166" s="62" t="s">
        <v>369</v>
      </c>
      <c r="B166" s="26" t="s">
        <v>370</v>
      </c>
      <c r="C166" s="24" t="s">
        <v>34</v>
      </c>
      <c r="D166" s="25">
        <v>17.149999999999999</v>
      </c>
      <c r="E166" s="25">
        <v>12.16</v>
      </c>
      <c r="F166" s="14">
        <f t="shared" si="268"/>
        <v>208.54399999999998</v>
      </c>
      <c r="G166" s="1">
        <v>17.149999999999999</v>
      </c>
      <c r="H166" s="2">
        <f t="shared" si="269"/>
        <v>208.54</v>
      </c>
      <c r="I166" s="3">
        <v>0</v>
      </c>
      <c r="J166" s="2">
        <f t="shared" si="270"/>
        <v>0</v>
      </c>
      <c r="K166" s="2">
        <f t="shared" si="271"/>
        <v>17.149999999999999</v>
      </c>
      <c r="L166" s="2">
        <f t="shared" si="272"/>
        <v>208.54</v>
      </c>
      <c r="M166" s="2">
        <f t="shared" si="273"/>
        <v>0</v>
      </c>
      <c r="N166" s="2">
        <f t="shared" si="274"/>
        <v>3.9999999999906777E-3</v>
      </c>
      <c r="O166" s="11">
        <f t="shared" si="275"/>
        <v>0.99998081939542738</v>
      </c>
      <c r="P166" s="22">
        <f t="shared" si="276"/>
        <v>1.9180604572611431E-5</v>
      </c>
    </row>
    <row r="167" spans="1:16" x14ac:dyDescent="0.2">
      <c r="A167" s="62" t="s">
        <v>371</v>
      </c>
      <c r="B167" s="26" t="s">
        <v>372</v>
      </c>
      <c r="C167" s="24" t="s">
        <v>34</v>
      </c>
      <c r="D167" s="25">
        <v>2.0699999999999998</v>
      </c>
      <c r="E167" s="25">
        <v>12.16</v>
      </c>
      <c r="F167" s="14">
        <f t="shared" si="268"/>
        <v>25.171199999999999</v>
      </c>
      <c r="G167" s="1">
        <v>2.0699999999999998</v>
      </c>
      <c r="H167" s="2">
        <f t="shared" si="269"/>
        <v>25.17</v>
      </c>
      <c r="I167" s="3">
        <v>0</v>
      </c>
      <c r="J167" s="2">
        <f t="shared" si="270"/>
        <v>0</v>
      </c>
      <c r="K167" s="2">
        <f t="shared" si="271"/>
        <v>2.0699999999999998</v>
      </c>
      <c r="L167" s="2">
        <f t="shared" si="272"/>
        <v>25.17</v>
      </c>
      <c r="M167" s="2">
        <f t="shared" si="273"/>
        <v>0</v>
      </c>
      <c r="N167" s="2">
        <f t="shared" si="274"/>
        <v>1.1999999999972033E-3</v>
      </c>
      <c r="O167" s="11">
        <f t="shared" si="275"/>
        <v>0.99995232646834487</v>
      </c>
      <c r="P167" s="22">
        <f t="shared" si="276"/>
        <v>4.7673531655113911E-5</v>
      </c>
    </row>
    <row r="168" spans="1:16" x14ac:dyDescent="0.2">
      <c r="A168" s="62" t="s">
        <v>373</v>
      </c>
      <c r="B168" s="26" t="s">
        <v>374</v>
      </c>
      <c r="C168" s="24" t="s">
        <v>34</v>
      </c>
      <c r="D168" s="25">
        <v>50.79</v>
      </c>
      <c r="E168" s="25">
        <v>12.16</v>
      </c>
      <c r="F168" s="14">
        <f t="shared" si="268"/>
        <v>617.60640000000001</v>
      </c>
      <c r="G168" s="1">
        <v>50.23</v>
      </c>
      <c r="H168" s="2">
        <f t="shared" si="269"/>
        <v>610.79999999999995</v>
      </c>
      <c r="I168" s="3">
        <v>0</v>
      </c>
      <c r="J168" s="2">
        <f t="shared" si="270"/>
        <v>0</v>
      </c>
      <c r="K168" s="2">
        <f t="shared" si="271"/>
        <v>50.23</v>
      </c>
      <c r="L168" s="2">
        <f t="shared" si="272"/>
        <v>610.79999999999995</v>
      </c>
      <c r="M168" s="2">
        <f t="shared" si="273"/>
        <v>0.56000000000000227</v>
      </c>
      <c r="N168" s="2">
        <f t="shared" si="274"/>
        <v>6.8064000000000533</v>
      </c>
      <c r="O168" s="11">
        <f t="shared" si="275"/>
        <v>0.98897938881462355</v>
      </c>
      <c r="P168" s="22">
        <f t="shared" si="276"/>
        <v>1.1020611185376403E-2</v>
      </c>
    </row>
    <row r="169" spans="1:16" x14ac:dyDescent="0.2">
      <c r="A169" s="27" t="s">
        <v>375</v>
      </c>
      <c r="B169" s="27" t="s">
        <v>376</v>
      </c>
      <c r="C169" s="28"/>
      <c r="D169" s="29"/>
      <c r="E169" s="29"/>
      <c r="F169" s="30">
        <f>SUM(F170:F187)</f>
        <v>76110.413499999995</v>
      </c>
      <c r="G169" s="31"/>
      <c r="H169" s="30">
        <f>SUM(H170:H187)</f>
        <v>0</v>
      </c>
      <c r="I169" s="31"/>
      <c r="J169" s="30">
        <f>SUM(J170:J187)</f>
        <v>0</v>
      </c>
      <c r="K169" s="31"/>
      <c r="L169" s="30">
        <f>SUM(L170:L187)</f>
        <v>0</v>
      </c>
      <c r="M169" s="31"/>
      <c r="N169" s="30">
        <f>SUM(N170:N187)</f>
        <v>76110.413499999995</v>
      </c>
      <c r="O169" s="13" t="str">
        <f t="shared" si="275"/>
        <v xml:space="preserve"> </v>
      </c>
      <c r="P169" s="21">
        <f t="shared" si="276"/>
        <v>1</v>
      </c>
    </row>
    <row r="170" spans="1:16" ht="51" x14ac:dyDescent="0.2">
      <c r="A170" s="26" t="s">
        <v>377</v>
      </c>
      <c r="B170" s="26" t="s">
        <v>378</v>
      </c>
      <c r="C170" s="24" t="s">
        <v>23</v>
      </c>
      <c r="D170" s="25">
        <v>52.16</v>
      </c>
      <c r="E170" s="25">
        <v>109.11</v>
      </c>
      <c r="F170" s="14">
        <f t="shared" si="268"/>
        <v>5691.1776</v>
      </c>
      <c r="G170" s="1"/>
      <c r="H170" s="2">
        <f t="shared" si="269"/>
        <v>0</v>
      </c>
      <c r="I170" s="3"/>
      <c r="J170" s="2">
        <f t="shared" si="270"/>
        <v>0</v>
      </c>
      <c r="K170" s="2">
        <f t="shared" si="271"/>
        <v>0</v>
      </c>
      <c r="L170" s="2">
        <f t="shared" si="272"/>
        <v>0</v>
      </c>
      <c r="M170" s="2">
        <f t="shared" si="273"/>
        <v>52.16</v>
      </c>
      <c r="N170" s="2">
        <f t="shared" si="274"/>
        <v>5691.1776</v>
      </c>
      <c r="O170" s="11" t="str">
        <f t="shared" si="275"/>
        <v xml:space="preserve"> </v>
      </c>
      <c r="P170" s="22">
        <f t="shared" si="276"/>
        <v>1</v>
      </c>
    </row>
    <row r="171" spans="1:16" ht="51" x14ac:dyDescent="0.2">
      <c r="A171" s="26" t="s">
        <v>379</v>
      </c>
      <c r="B171" s="26" t="s">
        <v>378</v>
      </c>
      <c r="C171" s="24" t="s">
        <v>23</v>
      </c>
      <c r="D171" s="25">
        <v>28.58</v>
      </c>
      <c r="E171" s="25">
        <v>109.11</v>
      </c>
      <c r="F171" s="14">
        <f t="shared" si="268"/>
        <v>3118.3637999999996</v>
      </c>
      <c r="G171" s="1"/>
      <c r="H171" s="2">
        <f t="shared" si="269"/>
        <v>0</v>
      </c>
      <c r="I171" s="3"/>
      <c r="J171" s="2">
        <f t="shared" si="270"/>
        <v>0</v>
      </c>
      <c r="K171" s="2">
        <f t="shared" si="271"/>
        <v>0</v>
      </c>
      <c r="L171" s="2">
        <f t="shared" si="272"/>
        <v>0</v>
      </c>
      <c r="M171" s="2">
        <f t="shared" si="273"/>
        <v>28.58</v>
      </c>
      <c r="N171" s="2">
        <f t="shared" si="274"/>
        <v>3118.3637999999996</v>
      </c>
      <c r="O171" s="11" t="str">
        <f t="shared" si="275"/>
        <v xml:space="preserve"> </v>
      </c>
      <c r="P171" s="22">
        <f t="shared" si="276"/>
        <v>1</v>
      </c>
    </row>
    <row r="172" spans="1:16" ht="51" x14ac:dyDescent="0.2">
      <c r="A172" s="26" t="s">
        <v>380</v>
      </c>
      <c r="B172" s="26" t="s">
        <v>378</v>
      </c>
      <c r="C172" s="24" t="s">
        <v>23</v>
      </c>
      <c r="D172" s="25">
        <v>14.83</v>
      </c>
      <c r="E172" s="25">
        <v>109.11</v>
      </c>
      <c r="F172" s="14">
        <f t="shared" si="268"/>
        <v>1618.1013</v>
      </c>
      <c r="G172" s="1"/>
      <c r="H172" s="2">
        <f t="shared" si="269"/>
        <v>0</v>
      </c>
      <c r="I172" s="3"/>
      <c r="J172" s="2">
        <f t="shared" si="270"/>
        <v>0</v>
      </c>
      <c r="K172" s="2">
        <f t="shared" si="271"/>
        <v>0</v>
      </c>
      <c r="L172" s="2">
        <f t="shared" si="272"/>
        <v>0</v>
      </c>
      <c r="M172" s="2">
        <f t="shared" si="273"/>
        <v>14.83</v>
      </c>
      <c r="N172" s="2">
        <f t="shared" si="274"/>
        <v>1618.1013</v>
      </c>
      <c r="O172" s="11" t="str">
        <f t="shared" si="275"/>
        <v xml:space="preserve"> </v>
      </c>
      <c r="P172" s="22">
        <f t="shared" si="276"/>
        <v>1</v>
      </c>
    </row>
    <row r="173" spans="1:16" ht="51" x14ac:dyDescent="0.2">
      <c r="A173" s="26" t="s">
        <v>381</v>
      </c>
      <c r="B173" s="26" t="s">
        <v>378</v>
      </c>
      <c r="C173" s="24" t="s">
        <v>23</v>
      </c>
      <c r="D173" s="25">
        <v>14.64</v>
      </c>
      <c r="E173" s="25">
        <v>109.11</v>
      </c>
      <c r="F173" s="14">
        <f t="shared" si="268"/>
        <v>1597.3704</v>
      </c>
      <c r="G173" s="1"/>
      <c r="H173" s="2">
        <f t="shared" si="269"/>
        <v>0</v>
      </c>
      <c r="I173" s="3"/>
      <c r="J173" s="2">
        <f t="shared" si="270"/>
        <v>0</v>
      </c>
      <c r="K173" s="2">
        <f t="shared" si="271"/>
        <v>0</v>
      </c>
      <c r="L173" s="2">
        <f t="shared" si="272"/>
        <v>0</v>
      </c>
      <c r="M173" s="2">
        <f t="shared" si="273"/>
        <v>14.64</v>
      </c>
      <c r="N173" s="2">
        <f t="shared" si="274"/>
        <v>1597.3704</v>
      </c>
      <c r="O173" s="11" t="str">
        <f t="shared" si="275"/>
        <v xml:space="preserve"> </v>
      </c>
      <c r="P173" s="22">
        <f t="shared" si="276"/>
        <v>1</v>
      </c>
    </row>
    <row r="174" spans="1:16" ht="51" x14ac:dyDescent="0.2">
      <c r="A174" s="26" t="s">
        <v>382</v>
      </c>
      <c r="B174" s="26" t="s">
        <v>378</v>
      </c>
      <c r="C174" s="24" t="s">
        <v>23</v>
      </c>
      <c r="D174" s="25">
        <v>18.46</v>
      </c>
      <c r="E174" s="25">
        <v>109.11</v>
      </c>
      <c r="F174" s="14">
        <f t="shared" si="268"/>
        <v>2014.1706000000001</v>
      </c>
      <c r="G174" s="1"/>
      <c r="H174" s="2">
        <f t="shared" si="269"/>
        <v>0</v>
      </c>
      <c r="I174" s="3"/>
      <c r="J174" s="2">
        <f t="shared" si="270"/>
        <v>0</v>
      </c>
      <c r="K174" s="2">
        <f t="shared" si="271"/>
        <v>0</v>
      </c>
      <c r="L174" s="2">
        <f t="shared" si="272"/>
        <v>0</v>
      </c>
      <c r="M174" s="2">
        <f t="shared" si="273"/>
        <v>18.46</v>
      </c>
      <c r="N174" s="2">
        <f t="shared" si="274"/>
        <v>2014.1706000000001</v>
      </c>
      <c r="O174" s="11" t="str">
        <f t="shared" si="275"/>
        <v xml:space="preserve"> </v>
      </c>
      <c r="P174" s="22">
        <f t="shared" si="276"/>
        <v>1</v>
      </c>
    </row>
    <row r="175" spans="1:16" ht="51" x14ac:dyDescent="0.2">
      <c r="A175" s="26" t="s">
        <v>383</v>
      </c>
      <c r="B175" s="26" t="s">
        <v>378</v>
      </c>
      <c r="C175" s="24" t="s">
        <v>23</v>
      </c>
      <c r="D175" s="25">
        <v>14.02</v>
      </c>
      <c r="E175" s="25">
        <v>109.11</v>
      </c>
      <c r="F175" s="14">
        <f t="shared" si="268"/>
        <v>1529.7221999999999</v>
      </c>
      <c r="G175" s="1"/>
      <c r="H175" s="2">
        <f t="shared" si="269"/>
        <v>0</v>
      </c>
      <c r="I175" s="3"/>
      <c r="J175" s="2">
        <f t="shared" si="270"/>
        <v>0</v>
      </c>
      <c r="K175" s="2">
        <f t="shared" si="271"/>
        <v>0</v>
      </c>
      <c r="L175" s="2">
        <f t="shared" si="272"/>
        <v>0</v>
      </c>
      <c r="M175" s="2">
        <f t="shared" si="273"/>
        <v>14.02</v>
      </c>
      <c r="N175" s="2">
        <f t="shared" si="274"/>
        <v>1529.7221999999999</v>
      </c>
      <c r="O175" s="11" t="str">
        <f t="shared" si="275"/>
        <v xml:space="preserve"> </v>
      </c>
      <c r="P175" s="22">
        <f t="shared" si="276"/>
        <v>1</v>
      </c>
    </row>
    <row r="176" spans="1:16" ht="51" x14ac:dyDescent="0.2">
      <c r="A176" s="26" t="s">
        <v>384</v>
      </c>
      <c r="B176" s="26" t="s">
        <v>378</v>
      </c>
      <c r="C176" s="24" t="s">
        <v>23</v>
      </c>
      <c r="D176" s="25">
        <v>23.7</v>
      </c>
      <c r="E176" s="25">
        <v>109.11</v>
      </c>
      <c r="F176" s="14">
        <f t="shared" si="268"/>
        <v>2585.9069999999997</v>
      </c>
      <c r="G176" s="1"/>
      <c r="H176" s="2">
        <f t="shared" si="269"/>
        <v>0</v>
      </c>
      <c r="I176" s="3"/>
      <c r="J176" s="2">
        <f t="shared" si="270"/>
        <v>0</v>
      </c>
      <c r="K176" s="2">
        <f t="shared" si="271"/>
        <v>0</v>
      </c>
      <c r="L176" s="2">
        <f t="shared" si="272"/>
        <v>0</v>
      </c>
      <c r="M176" s="2">
        <f t="shared" si="273"/>
        <v>23.7</v>
      </c>
      <c r="N176" s="2">
        <f t="shared" si="274"/>
        <v>2585.9069999999997</v>
      </c>
      <c r="O176" s="11" t="str">
        <f t="shared" si="275"/>
        <v xml:space="preserve"> </v>
      </c>
      <c r="P176" s="22">
        <f t="shared" si="276"/>
        <v>1</v>
      </c>
    </row>
    <row r="177" spans="1:16" ht="51" x14ac:dyDescent="0.2">
      <c r="A177" s="26" t="s">
        <v>385</v>
      </c>
      <c r="B177" s="26" t="s">
        <v>378</v>
      </c>
      <c r="C177" s="24" t="s">
        <v>23</v>
      </c>
      <c r="D177" s="25">
        <v>1.56</v>
      </c>
      <c r="E177" s="25">
        <v>109.11</v>
      </c>
      <c r="F177" s="14">
        <f t="shared" si="268"/>
        <v>170.2116</v>
      </c>
      <c r="G177" s="1"/>
      <c r="H177" s="2">
        <f t="shared" si="269"/>
        <v>0</v>
      </c>
      <c r="I177" s="3"/>
      <c r="J177" s="2">
        <f t="shared" si="270"/>
        <v>0</v>
      </c>
      <c r="K177" s="2">
        <f t="shared" si="271"/>
        <v>0</v>
      </c>
      <c r="L177" s="2">
        <f t="shared" si="272"/>
        <v>0</v>
      </c>
      <c r="M177" s="2">
        <f t="shared" si="273"/>
        <v>1.56</v>
      </c>
      <c r="N177" s="2">
        <f t="shared" si="274"/>
        <v>170.2116</v>
      </c>
      <c r="O177" s="11" t="str">
        <f t="shared" si="275"/>
        <v xml:space="preserve"> </v>
      </c>
      <c r="P177" s="22">
        <f t="shared" si="276"/>
        <v>1</v>
      </c>
    </row>
    <row r="178" spans="1:16" ht="51" x14ac:dyDescent="0.2">
      <c r="A178" s="26" t="s">
        <v>386</v>
      </c>
      <c r="B178" s="26" t="s">
        <v>378</v>
      </c>
      <c r="C178" s="24" t="s">
        <v>23</v>
      </c>
      <c r="D178" s="25">
        <v>2.2799999999999998</v>
      </c>
      <c r="E178" s="25">
        <v>109.11</v>
      </c>
      <c r="F178" s="14">
        <f t="shared" si="268"/>
        <v>248.77079999999998</v>
      </c>
      <c r="G178" s="1"/>
      <c r="H178" s="2">
        <f t="shared" si="269"/>
        <v>0</v>
      </c>
      <c r="I178" s="3"/>
      <c r="J178" s="2">
        <f t="shared" si="270"/>
        <v>0</v>
      </c>
      <c r="K178" s="2">
        <f t="shared" si="271"/>
        <v>0</v>
      </c>
      <c r="L178" s="2">
        <f t="shared" si="272"/>
        <v>0</v>
      </c>
      <c r="M178" s="2">
        <f t="shared" si="273"/>
        <v>2.2799999999999998</v>
      </c>
      <c r="N178" s="2">
        <f t="shared" si="274"/>
        <v>248.77079999999998</v>
      </c>
      <c r="O178" s="11" t="str">
        <f t="shared" si="275"/>
        <v xml:space="preserve"> </v>
      </c>
      <c r="P178" s="22">
        <f t="shared" si="276"/>
        <v>1</v>
      </c>
    </row>
    <row r="179" spans="1:16" ht="51" x14ac:dyDescent="0.2">
      <c r="A179" s="26" t="s">
        <v>387</v>
      </c>
      <c r="B179" s="26" t="s">
        <v>378</v>
      </c>
      <c r="C179" s="24" t="s">
        <v>23</v>
      </c>
      <c r="D179" s="25">
        <v>2.8</v>
      </c>
      <c r="E179" s="25">
        <v>109.11</v>
      </c>
      <c r="F179" s="14">
        <f t="shared" si="268"/>
        <v>305.50799999999998</v>
      </c>
      <c r="G179" s="1"/>
      <c r="H179" s="2">
        <f t="shared" si="269"/>
        <v>0</v>
      </c>
      <c r="I179" s="3"/>
      <c r="J179" s="2">
        <f t="shared" si="270"/>
        <v>0</v>
      </c>
      <c r="K179" s="2">
        <f t="shared" si="271"/>
        <v>0</v>
      </c>
      <c r="L179" s="2">
        <f t="shared" si="272"/>
        <v>0</v>
      </c>
      <c r="M179" s="2">
        <f t="shared" si="273"/>
        <v>2.8</v>
      </c>
      <c r="N179" s="2">
        <f t="shared" si="274"/>
        <v>305.50799999999998</v>
      </c>
      <c r="O179" s="11" t="str">
        <f t="shared" si="275"/>
        <v xml:space="preserve"> </v>
      </c>
      <c r="P179" s="22">
        <f t="shared" si="276"/>
        <v>1</v>
      </c>
    </row>
    <row r="180" spans="1:16" ht="51" x14ac:dyDescent="0.2">
      <c r="A180" s="26" t="s">
        <v>388</v>
      </c>
      <c r="B180" s="26" t="s">
        <v>378</v>
      </c>
      <c r="C180" s="24" t="s">
        <v>23</v>
      </c>
      <c r="D180" s="25">
        <v>2.25</v>
      </c>
      <c r="E180" s="25">
        <v>109.11</v>
      </c>
      <c r="F180" s="14">
        <f t="shared" si="268"/>
        <v>245.4975</v>
      </c>
      <c r="G180" s="1"/>
      <c r="H180" s="2">
        <f t="shared" si="269"/>
        <v>0</v>
      </c>
      <c r="I180" s="3"/>
      <c r="J180" s="2">
        <f t="shared" si="270"/>
        <v>0</v>
      </c>
      <c r="K180" s="2">
        <f t="shared" si="271"/>
        <v>0</v>
      </c>
      <c r="L180" s="2">
        <f t="shared" si="272"/>
        <v>0</v>
      </c>
      <c r="M180" s="2">
        <f t="shared" si="273"/>
        <v>2.25</v>
      </c>
      <c r="N180" s="2">
        <f t="shared" si="274"/>
        <v>245.4975</v>
      </c>
      <c r="O180" s="11" t="str">
        <f t="shared" si="275"/>
        <v xml:space="preserve"> </v>
      </c>
      <c r="P180" s="22">
        <f t="shared" si="276"/>
        <v>1</v>
      </c>
    </row>
    <row r="181" spans="1:16" ht="51" x14ac:dyDescent="0.2">
      <c r="A181" s="26" t="s">
        <v>389</v>
      </c>
      <c r="B181" s="26" t="s">
        <v>378</v>
      </c>
      <c r="C181" s="24" t="s">
        <v>23</v>
      </c>
      <c r="D181" s="25">
        <v>2.56</v>
      </c>
      <c r="E181" s="25">
        <v>109.11</v>
      </c>
      <c r="F181" s="14">
        <f t="shared" si="268"/>
        <v>279.32159999999999</v>
      </c>
      <c r="G181" s="1"/>
      <c r="H181" s="2">
        <f t="shared" si="269"/>
        <v>0</v>
      </c>
      <c r="I181" s="3"/>
      <c r="J181" s="2">
        <f t="shared" si="270"/>
        <v>0</v>
      </c>
      <c r="K181" s="2">
        <f t="shared" si="271"/>
        <v>0</v>
      </c>
      <c r="L181" s="2">
        <f t="shared" si="272"/>
        <v>0</v>
      </c>
      <c r="M181" s="2">
        <f t="shared" si="273"/>
        <v>2.56</v>
      </c>
      <c r="N181" s="2">
        <f t="shared" si="274"/>
        <v>279.32159999999999</v>
      </c>
      <c r="O181" s="11" t="str">
        <f t="shared" si="275"/>
        <v xml:space="preserve"> </v>
      </c>
      <c r="P181" s="22">
        <f t="shared" si="276"/>
        <v>1</v>
      </c>
    </row>
    <row r="182" spans="1:16" ht="51" x14ac:dyDescent="0.2">
      <c r="A182" s="26" t="s">
        <v>390</v>
      </c>
      <c r="B182" s="26" t="s">
        <v>378</v>
      </c>
      <c r="C182" s="24" t="s">
        <v>23</v>
      </c>
      <c r="D182" s="25">
        <v>2.09</v>
      </c>
      <c r="E182" s="25">
        <v>109.11</v>
      </c>
      <c r="F182" s="14">
        <f t="shared" si="268"/>
        <v>228.03989999999999</v>
      </c>
      <c r="G182" s="1"/>
      <c r="H182" s="2">
        <f t="shared" si="269"/>
        <v>0</v>
      </c>
      <c r="I182" s="3"/>
      <c r="J182" s="2">
        <f t="shared" si="270"/>
        <v>0</v>
      </c>
      <c r="K182" s="2">
        <f t="shared" si="271"/>
        <v>0</v>
      </c>
      <c r="L182" s="2">
        <f t="shared" si="272"/>
        <v>0</v>
      </c>
      <c r="M182" s="2">
        <f t="shared" si="273"/>
        <v>2.09</v>
      </c>
      <c r="N182" s="2">
        <f t="shared" si="274"/>
        <v>228.03989999999999</v>
      </c>
      <c r="O182" s="11" t="str">
        <f t="shared" si="275"/>
        <v xml:space="preserve"> </v>
      </c>
      <c r="P182" s="22">
        <f t="shared" si="276"/>
        <v>1</v>
      </c>
    </row>
    <row r="183" spans="1:16" ht="51" x14ac:dyDescent="0.2">
      <c r="A183" s="26" t="s">
        <v>391</v>
      </c>
      <c r="B183" s="26" t="s">
        <v>378</v>
      </c>
      <c r="C183" s="24" t="s">
        <v>23</v>
      </c>
      <c r="D183" s="25">
        <v>5.73</v>
      </c>
      <c r="E183" s="25">
        <v>109.11</v>
      </c>
      <c r="F183" s="14">
        <f t="shared" si="268"/>
        <v>625.20030000000008</v>
      </c>
      <c r="G183" s="1"/>
      <c r="H183" s="2">
        <f t="shared" si="269"/>
        <v>0</v>
      </c>
      <c r="I183" s="3"/>
      <c r="J183" s="2">
        <f t="shared" si="270"/>
        <v>0</v>
      </c>
      <c r="K183" s="2">
        <f t="shared" si="271"/>
        <v>0</v>
      </c>
      <c r="L183" s="2">
        <f t="shared" si="272"/>
        <v>0</v>
      </c>
      <c r="M183" s="2">
        <f t="shared" si="273"/>
        <v>5.73</v>
      </c>
      <c r="N183" s="2">
        <f t="shared" si="274"/>
        <v>625.20030000000008</v>
      </c>
      <c r="O183" s="11" t="str">
        <f t="shared" si="275"/>
        <v xml:space="preserve"> </v>
      </c>
      <c r="P183" s="22">
        <f t="shared" si="276"/>
        <v>1</v>
      </c>
    </row>
    <row r="184" spans="1:16" ht="51" x14ac:dyDescent="0.2">
      <c r="A184" s="26" t="s">
        <v>392</v>
      </c>
      <c r="B184" s="26" t="s">
        <v>378</v>
      </c>
      <c r="C184" s="24" t="s">
        <v>23</v>
      </c>
      <c r="D184" s="25">
        <v>50.79</v>
      </c>
      <c r="E184" s="25">
        <v>109.11</v>
      </c>
      <c r="F184" s="14">
        <f t="shared" si="268"/>
        <v>5541.6968999999999</v>
      </c>
      <c r="G184" s="1"/>
      <c r="H184" s="2">
        <f t="shared" si="269"/>
        <v>0</v>
      </c>
      <c r="I184" s="3"/>
      <c r="J184" s="2">
        <f t="shared" si="270"/>
        <v>0</v>
      </c>
      <c r="K184" s="2">
        <f t="shared" si="271"/>
        <v>0</v>
      </c>
      <c r="L184" s="2">
        <f t="shared" si="272"/>
        <v>0</v>
      </c>
      <c r="M184" s="2">
        <f t="shared" si="273"/>
        <v>50.79</v>
      </c>
      <c r="N184" s="2">
        <f t="shared" si="274"/>
        <v>5541.6968999999999</v>
      </c>
      <c r="O184" s="11" t="str">
        <f t="shared" si="275"/>
        <v xml:space="preserve"> </v>
      </c>
      <c r="P184" s="22">
        <f t="shared" si="276"/>
        <v>1</v>
      </c>
    </row>
    <row r="185" spans="1:16" ht="38.25" x14ac:dyDescent="0.2">
      <c r="A185" s="26" t="s">
        <v>393</v>
      </c>
      <c r="B185" s="26" t="s">
        <v>394</v>
      </c>
      <c r="C185" s="24" t="s">
        <v>23</v>
      </c>
      <c r="D185" s="25">
        <v>23.65</v>
      </c>
      <c r="E185" s="25">
        <v>65.22</v>
      </c>
      <c r="F185" s="14">
        <f t="shared" si="268"/>
        <v>1542.453</v>
      </c>
      <c r="G185" s="1"/>
      <c r="H185" s="2">
        <f t="shared" si="269"/>
        <v>0</v>
      </c>
      <c r="I185" s="3"/>
      <c r="J185" s="2">
        <f t="shared" si="270"/>
        <v>0</v>
      </c>
      <c r="K185" s="2">
        <f t="shared" si="271"/>
        <v>0</v>
      </c>
      <c r="L185" s="2">
        <f t="shared" si="272"/>
        <v>0</v>
      </c>
      <c r="M185" s="2">
        <f t="shared" si="273"/>
        <v>23.65</v>
      </c>
      <c r="N185" s="2">
        <f t="shared" si="274"/>
        <v>1542.453</v>
      </c>
      <c r="O185" s="11" t="str">
        <f t="shared" si="275"/>
        <v xml:space="preserve"> </v>
      </c>
      <c r="P185" s="22">
        <f t="shared" si="276"/>
        <v>1</v>
      </c>
    </row>
    <row r="186" spans="1:16" ht="25.5" x14ac:dyDescent="0.2">
      <c r="A186" s="26" t="s">
        <v>395</v>
      </c>
      <c r="B186" s="26" t="s">
        <v>396</v>
      </c>
      <c r="C186" s="24" t="s">
        <v>31</v>
      </c>
      <c r="D186" s="25">
        <v>295.08999999999997</v>
      </c>
      <c r="E186" s="25">
        <v>148.9</v>
      </c>
      <c r="F186" s="14">
        <f t="shared" si="268"/>
        <v>43938.900999999998</v>
      </c>
      <c r="G186" s="1"/>
      <c r="H186" s="2">
        <f t="shared" si="269"/>
        <v>0</v>
      </c>
      <c r="I186" s="3"/>
      <c r="J186" s="2">
        <f t="shared" si="270"/>
        <v>0</v>
      </c>
      <c r="K186" s="2">
        <f t="shared" si="271"/>
        <v>0</v>
      </c>
      <c r="L186" s="2">
        <f t="shared" si="272"/>
        <v>0</v>
      </c>
      <c r="M186" s="2">
        <f t="shared" si="273"/>
        <v>295.08999999999997</v>
      </c>
      <c r="N186" s="2">
        <f t="shared" si="274"/>
        <v>43938.900999999998</v>
      </c>
      <c r="O186" s="11" t="str">
        <f t="shared" si="275"/>
        <v xml:space="preserve"> </v>
      </c>
      <c r="P186" s="22">
        <f t="shared" si="276"/>
        <v>1</v>
      </c>
    </row>
    <row r="187" spans="1:16" ht="25.5" x14ac:dyDescent="0.2">
      <c r="A187" s="26" t="s">
        <v>397</v>
      </c>
      <c r="B187" s="26" t="s">
        <v>109</v>
      </c>
      <c r="C187" s="24" t="s">
        <v>23</v>
      </c>
      <c r="D187" s="25">
        <v>210</v>
      </c>
      <c r="E187" s="25">
        <v>23</v>
      </c>
      <c r="F187" s="14">
        <f t="shared" si="268"/>
        <v>4830</v>
      </c>
      <c r="G187" s="1"/>
      <c r="H187" s="2">
        <f t="shared" si="269"/>
        <v>0</v>
      </c>
      <c r="I187" s="3"/>
      <c r="J187" s="2">
        <f t="shared" si="270"/>
        <v>0</v>
      </c>
      <c r="K187" s="2">
        <f t="shared" si="271"/>
        <v>0</v>
      </c>
      <c r="L187" s="2">
        <f t="shared" si="272"/>
        <v>0</v>
      </c>
      <c r="M187" s="2">
        <f t="shared" si="273"/>
        <v>210</v>
      </c>
      <c r="N187" s="2">
        <f t="shared" si="274"/>
        <v>4830</v>
      </c>
      <c r="O187" s="11" t="str">
        <f t="shared" si="275"/>
        <v xml:space="preserve"> </v>
      </c>
      <c r="P187" s="22">
        <f t="shared" si="276"/>
        <v>1</v>
      </c>
    </row>
    <row r="188" spans="1:16" x14ac:dyDescent="0.2">
      <c r="A188" s="27" t="s">
        <v>398</v>
      </c>
      <c r="B188" s="27" t="s">
        <v>399</v>
      </c>
      <c r="C188" s="28"/>
      <c r="D188" s="29"/>
      <c r="E188" s="29"/>
      <c r="F188" s="15">
        <f>SUM(F189:F192)</f>
        <v>9513.1134000000002</v>
      </c>
      <c r="G188" s="16"/>
      <c r="H188" s="15">
        <f>SUM(H189:H192)</f>
        <v>0</v>
      </c>
      <c r="I188" s="16"/>
      <c r="J188" s="15">
        <f>SUM(J189:J192)</f>
        <v>0</v>
      </c>
      <c r="K188" s="16"/>
      <c r="L188" s="15">
        <f>SUM(L189:L192)</f>
        <v>0</v>
      </c>
      <c r="M188" s="16"/>
      <c r="N188" s="15">
        <f>SUM(N189:N192)</f>
        <v>9513.1134000000002</v>
      </c>
      <c r="O188" s="12" t="str">
        <f t="shared" si="275"/>
        <v xml:space="preserve"> </v>
      </c>
      <c r="P188" s="21">
        <f t="shared" si="276"/>
        <v>1</v>
      </c>
    </row>
    <row r="189" spans="1:16" ht="38.25" x14ac:dyDescent="0.2">
      <c r="A189" s="26" t="s">
        <v>400</v>
      </c>
      <c r="B189" s="26" t="s">
        <v>129</v>
      </c>
      <c r="C189" s="24" t="s">
        <v>23</v>
      </c>
      <c r="D189" s="25">
        <v>2.37</v>
      </c>
      <c r="E189" s="25">
        <v>329.36</v>
      </c>
      <c r="F189" s="14">
        <f t="shared" si="268"/>
        <v>780.58320000000003</v>
      </c>
      <c r="G189" s="1"/>
      <c r="H189" s="2">
        <f t="shared" si="269"/>
        <v>0</v>
      </c>
      <c r="I189" s="3"/>
      <c r="J189" s="2">
        <f t="shared" si="270"/>
        <v>0</v>
      </c>
      <c r="K189" s="2">
        <f t="shared" si="271"/>
        <v>0</v>
      </c>
      <c r="L189" s="2">
        <f t="shared" si="272"/>
        <v>0</v>
      </c>
      <c r="M189" s="2">
        <f t="shared" si="273"/>
        <v>2.37</v>
      </c>
      <c r="N189" s="2">
        <f t="shared" si="274"/>
        <v>780.58320000000003</v>
      </c>
      <c r="O189" s="11" t="str">
        <f t="shared" si="275"/>
        <v xml:space="preserve"> </v>
      </c>
      <c r="P189" s="22">
        <f t="shared" si="276"/>
        <v>1</v>
      </c>
    </row>
    <row r="190" spans="1:16" ht="51" x14ac:dyDescent="0.2">
      <c r="A190" s="26" t="s">
        <v>401</v>
      </c>
      <c r="B190" s="26" t="s">
        <v>402</v>
      </c>
      <c r="C190" s="24" t="s">
        <v>23</v>
      </c>
      <c r="D190" s="25">
        <v>9.0399999999999991</v>
      </c>
      <c r="E190" s="25">
        <v>105.62</v>
      </c>
      <c r="F190" s="14">
        <f t="shared" si="268"/>
        <v>954.8048</v>
      </c>
      <c r="G190" s="1"/>
      <c r="H190" s="2">
        <f t="shared" si="269"/>
        <v>0</v>
      </c>
      <c r="I190" s="3"/>
      <c r="J190" s="2">
        <f t="shared" si="270"/>
        <v>0</v>
      </c>
      <c r="K190" s="2">
        <f t="shared" si="271"/>
        <v>0</v>
      </c>
      <c r="L190" s="2">
        <f t="shared" si="272"/>
        <v>0</v>
      </c>
      <c r="M190" s="2">
        <f t="shared" si="273"/>
        <v>9.0399999999999991</v>
      </c>
      <c r="N190" s="2">
        <f t="shared" si="274"/>
        <v>954.8048</v>
      </c>
      <c r="O190" s="11" t="str">
        <f t="shared" si="275"/>
        <v xml:space="preserve"> </v>
      </c>
      <c r="P190" s="22">
        <f t="shared" si="276"/>
        <v>1</v>
      </c>
    </row>
    <row r="191" spans="1:16" ht="51" x14ac:dyDescent="0.2">
      <c r="A191" s="26" t="s">
        <v>403</v>
      </c>
      <c r="B191" s="26" t="s">
        <v>402</v>
      </c>
      <c r="C191" s="24" t="s">
        <v>23</v>
      </c>
      <c r="D191" s="25">
        <v>8.59</v>
      </c>
      <c r="E191" s="25">
        <v>105.62</v>
      </c>
      <c r="F191" s="14">
        <f t="shared" si="268"/>
        <v>907.2758</v>
      </c>
      <c r="G191" s="1"/>
      <c r="H191" s="2">
        <f t="shared" si="269"/>
        <v>0</v>
      </c>
      <c r="I191" s="3"/>
      <c r="J191" s="2">
        <f t="shared" si="270"/>
        <v>0</v>
      </c>
      <c r="K191" s="2">
        <f t="shared" si="271"/>
        <v>0</v>
      </c>
      <c r="L191" s="2">
        <f t="shared" si="272"/>
        <v>0</v>
      </c>
      <c r="M191" s="2">
        <f t="shared" si="273"/>
        <v>8.59</v>
      </c>
      <c r="N191" s="2">
        <f t="shared" si="274"/>
        <v>907.2758</v>
      </c>
      <c r="O191" s="11" t="str">
        <f t="shared" si="275"/>
        <v xml:space="preserve"> </v>
      </c>
      <c r="P191" s="22">
        <f t="shared" si="276"/>
        <v>1</v>
      </c>
    </row>
    <row r="192" spans="1:16" ht="38.25" x14ac:dyDescent="0.2">
      <c r="A192" s="26" t="s">
        <v>404</v>
      </c>
      <c r="B192" s="26" t="s">
        <v>405</v>
      </c>
      <c r="C192" s="24" t="s">
        <v>23</v>
      </c>
      <c r="D192" s="25">
        <v>20.86</v>
      </c>
      <c r="E192" s="25">
        <v>329.36</v>
      </c>
      <c r="F192" s="14">
        <f t="shared" si="268"/>
        <v>6870.4495999999999</v>
      </c>
      <c r="G192" s="1"/>
      <c r="H192" s="2">
        <f t="shared" si="269"/>
        <v>0</v>
      </c>
      <c r="I192" s="3"/>
      <c r="J192" s="2">
        <f t="shared" si="270"/>
        <v>0</v>
      </c>
      <c r="K192" s="2">
        <f t="shared" si="271"/>
        <v>0</v>
      </c>
      <c r="L192" s="2">
        <f t="shared" si="272"/>
        <v>0</v>
      </c>
      <c r="M192" s="2">
        <f t="shared" si="273"/>
        <v>20.86</v>
      </c>
      <c r="N192" s="2">
        <f t="shared" si="274"/>
        <v>6870.4495999999999</v>
      </c>
      <c r="O192" s="11" t="str">
        <f t="shared" si="275"/>
        <v xml:space="preserve"> </v>
      </c>
      <c r="P192" s="22">
        <f t="shared" si="276"/>
        <v>1</v>
      </c>
    </row>
    <row r="193" spans="1:16" x14ac:dyDescent="0.2">
      <c r="A193" s="27" t="s">
        <v>406</v>
      </c>
      <c r="B193" s="27" t="s">
        <v>54</v>
      </c>
      <c r="C193" s="28"/>
      <c r="D193" s="29"/>
      <c r="E193" s="29"/>
      <c r="F193" s="30">
        <f>SUM(F194:F206)/2</f>
        <v>15798.344000000001</v>
      </c>
      <c r="G193" s="31"/>
      <c r="H193" s="30">
        <f>SUM(H194:H206)/2</f>
        <v>0</v>
      </c>
      <c r="I193" s="31"/>
      <c r="J193" s="30">
        <f>SUM(J194:J206)/2</f>
        <v>0</v>
      </c>
      <c r="K193" s="31"/>
      <c r="L193" s="30">
        <f>SUM(L194:L206)/2</f>
        <v>0</v>
      </c>
      <c r="M193" s="31"/>
      <c r="N193" s="30">
        <f>SUM(N194:N206)/2</f>
        <v>15798.344000000001</v>
      </c>
      <c r="O193" s="13" t="str">
        <f t="shared" si="275"/>
        <v xml:space="preserve"> </v>
      </c>
      <c r="P193" s="21">
        <f t="shared" si="276"/>
        <v>1</v>
      </c>
    </row>
    <row r="194" spans="1:16" x14ac:dyDescent="0.2">
      <c r="A194" s="27" t="s">
        <v>407</v>
      </c>
      <c r="B194" s="27" t="s">
        <v>408</v>
      </c>
      <c r="C194" s="28"/>
      <c r="D194" s="29"/>
      <c r="E194" s="29"/>
      <c r="F194" s="30">
        <f>SUM(F195:F201)</f>
        <v>8169.6939999999986</v>
      </c>
      <c r="G194" s="31"/>
      <c r="H194" s="30">
        <f>SUM(H195:H201)</f>
        <v>0</v>
      </c>
      <c r="I194" s="31"/>
      <c r="J194" s="30">
        <f>SUM(J195:J201)</f>
        <v>0</v>
      </c>
      <c r="K194" s="31"/>
      <c r="L194" s="30">
        <f>SUM(L195:L201)</f>
        <v>0</v>
      </c>
      <c r="M194" s="31"/>
      <c r="N194" s="30">
        <f>SUM(N195:N201)</f>
        <v>8169.6939999999986</v>
      </c>
      <c r="O194" s="13" t="str">
        <f t="shared" si="275"/>
        <v xml:space="preserve"> </v>
      </c>
      <c r="P194" s="21">
        <f t="shared" si="276"/>
        <v>1</v>
      </c>
    </row>
    <row r="195" spans="1:16" ht="38.25" x14ac:dyDescent="0.2">
      <c r="A195" s="26" t="s">
        <v>409</v>
      </c>
      <c r="B195" s="26" t="s">
        <v>130</v>
      </c>
      <c r="C195" s="24" t="s">
        <v>23</v>
      </c>
      <c r="D195" s="25">
        <v>18.239999999999998</v>
      </c>
      <c r="E195" s="25">
        <v>261</v>
      </c>
      <c r="F195" s="14">
        <f t="shared" si="268"/>
        <v>4760.6399999999994</v>
      </c>
      <c r="G195" s="1"/>
      <c r="H195" s="2">
        <f t="shared" si="269"/>
        <v>0</v>
      </c>
      <c r="I195" s="3"/>
      <c r="J195" s="2">
        <f t="shared" si="270"/>
        <v>0</v>
      </c>
      <c r="K195" s="2">
        <f t="shared" si="271"/>
        <v>0</v>
      </c>
      <c r="L195" s="2">
        <f t="shared" si="272"/>
        <v>0</v>
      </c>
      <c r="M195" s="2">
        <f t="shared" si="273"/>
        <v>18.239999999999998</v>
      </c>
      <c r="N195" s="2">
        <f t="shared" si="274"/>
        <v>4760.6399999999994</v>
      </c>
      <c r="O195" s="11" t="str">
        <f t="shared" si="275"/>
        <v xml:space="preserve"> </v>
      </c>
      <c r="P195" s="22">
        <f t="shared" si="276"/>
        <v>1</v>
      </c>
    </row>
    <row r="196" spans="1:16" ht="38.25" x14ac:dyDescent="0.2">
      <c r="A196" s="26" t="s">
        <v>410</v>
      </c>
      <c r="B196" s="26" t="s">
        <v>130</v>
      </c>
      <c r="C196" s="24" t="s">
        <v>23</v>
      </c>
      <c r="D196" s="25">
        <v>4.07</v>
      </c>
      <c r="E196" s="25">
        <v>261</v>
      </c>
      <c r="F196" s="14">
        <f t="shared" si="268"/>
        <v>1062.27</v>
      </c>
      <c r="G196" s="1"/>
      <c r="H196" s="2">
        <f t="shared" si="269"/>
        <v>0</v>
      </c>
      <c r="I196" s="3"/>
      <c r="J196" s="2">
        <f t="shared" si="270"/>
        <v>0</v>
      </c>
      <c r="K196" s="2">
        <f t="shared" si="271"/>
        <v>0</v>
      </c>
      <c r="L196" s="2">
        <f t="shared" si="272"/>
        <v>0</v>
      </c>
      <c r="M196" s="2">
        <f t="shared" si="273"/>
        <v>4.07</v>
      </c>
      <c r="N196" s="2">
        <f t="shared" si="274"/>
        <v>1062.27</v>
      </c>
      <c r="O196" s="11" t="str">
        <f t="shared" si="275"/>
        <v xml:space="preserve"> </v>
      </c>
      <c r="P196" s="22">
        <f t="shared" si="276"/>
        <v>1</v>
      </c>
    </row>
    <row r="197" spans="1:16" ht="25.5" x14ac:dyDescent="0.2">
      <c r="A197" s="26" t="s">
        <v>411</v>
      </c>
      <c r="B197" s="26" t="s">
        <v>412</v>
      </c>
      <c r="C197" s="24" t="s">
        <v>23</v>
      </c>
      <c r="D197" s="25">
        <v>1.1399999999999999</v>
      </c>
      <c r="E197" s="25">
        <v>130.85</v>
      </c>
      <c r="F197" s="14">
        <f t="shared" si="268"/>
        <v>149.16899999999998</v>
      </c>
      <c r="G197" s="1"/>
      <c r="H197" s="2">
        <f t="shared" si="269"/>
        <v>0</v>
      </c>
      <c r="I197" s="3"/>
      <c r="J197" s="2">
        <f t="shared" si="270"/>
        <v>0</v>
      </c>
      <c r="K197" s="2">
        <f t="shared" si="271"/>
        <v>0</v>
      </c>
      <c r="L197" s="2">
        <f t="shared" si="272"/>
        <v>0</v>
      </c>
      <c r="M197" s="2">
        <f t="shared" si="273"/>
        <v>1.1399999999999999</v>
      </c>
      <c r="N197" s="2">
        <f t="shared" si="274"/>
        <v>149.16899999999998</v>
      </c>
      <c r="O197" s="11" t="str">
        <f t="shared" si="275"/>
        <v xml:space="preserve"> </v>
      </c>
      <c r="P197" s="22">
        <f t="shared" si="276"/>
        <v>1</v>
      </c>
    </row>
    <row r="198" spans="1:16" ht="39" customHeight="1" x14ac:dyDescent="0.2">
      <c r="A198" s="26" t="s">
        <v>413</v>
      </c>
      <c r="B198" s="26" t="s">
        <v>412</v>
      </c>
      <c r="C198" s="24" t="s">
        <v>23</v>
      </c>
      <c r="D198" s="25">
        <v>0.92</v>
      </c>
      <c r="E198" s="25">
        <v>130.85</v>
      </c>
      <c r="F198" s="14">
        <f t="shared" si="268"/>
        <v>120.38200000000001</v>
      </c>
      <c r="G198" s="1"/>
      <c r="H198" s="2">
        <f t="shared" si="269"/>
        <v>0</v>
      </c>
      <c r="I198" s="3"/>
      <c r="J198" s="2">
        <f t="shared" si="270"/>
        <v>0</v>
      </c>
      <c r="K198" s="2">
        <f t="shared" si="271"/>
        <v>0</v>
      </c>
      <c r="L198" s="2">
        <f t="shared" si="272"/>
        <v>0</v>
      </c>
      <c r="M198" s="2">
        <f t="shared" si="273"/>
        <v>0.92</v>
      </c>
      <c r="N198" s="2">
        <f t="shared" si="274"/>
        <v>120.38200000000001</v>
      </c>
      <c r="O198" s="11" t="str">
        <f t="shared" si="275"/>
        <v xml:space="preserve"> </v>
      </c>
      <c r="P198" s="22">
        <f t="shared" si="276"/>
        <v>1</v>
      </c>
    </row>
    <row r="199" spans="1:16" ht="39.75" customHeight="1" x14ac:dyDescent="0.2">
      <c r="A199" s="26" t="s">
        <v>414</v>
      </c>
      <c r="B199" s="26" t="s">
        <v>412</v>
      </c>
      <c r="C199" s="24" t="s">
        <v>23</v>
      </c>
      <c r="D199" s="25">
        <v>0.27</v>
      </c>
      <c r="E199" s="25">
        <v>130.85</v>
      </c>
      <c r="F199" s="14">
        <f t="shared" si="268"/>
        <v>35.329500000000003</v>
      </c>
      <c r="G199" s="1"/>
      <c r="H199" s="2">
        <f t="shared" si="269"/>
        <v>0</v>
      </c>
      <c r="I199" s="3"/>
      <c r="J199" s="2">
        <f t="shared" si="270"/>
        <v>0</v>
      </c>
      <c r="K199" s="2">
        <f t="shared" si="271"/>
        <v>0</v>
      </c>
      <c r="L199" s="2">
        <f t="shared" si="272"/>
        <v>0</v>
      </c>
      <c r="M199" s="2">
        <f t="shared" si="273"/>
        <v>0.27</v>
      </c>
      <c r="N199" s="2">
        <f t="shared" si="274"/>
        <v>35.329500000000003</v>
      </c>
      <c r="O199" s="11" t="str">
        <f t="shared" si="275"/>
        <v xml:space="preserve"> </v>
      </c>
      <c r="P199" s="22">
        <f t="shared" si="276"/>
        <v>1</v>
      </c>
    </row>
    <row r="200" spans="1:16" ht="25.5" x14ac:dyDescent="0.2">
      <c r="A200" s="26" t="s">
        <v>415</v>
      </c>
      <c r="B200" s="26" t="s">
        <v>412</v>
      </c>
      <c r="C200" s="24" t="s">
        <v>23</v>
      </c>
      <c r="D200" s="25">
        <v>1.71</v>
      </c>
      <c r="E200" s="25">
        <v>130.85</v>
      </c>
      <c r="F200" s="14">
        <f t="shared" si="268"/>
        <v>223.75349999999997</v>
      </c>
      <c r="G200" s="1"/>
      <c r="H200" s="2">
        <f t="shared" si="269"/>
        <v>0</v>
      </c>
      <c r="I200" s="3"/>
      <c r="J200" s="2">
        <f t="shared" si="270"/>
        <v>0</v>
      </c>
      <c r="K200" s="2">
        <f t="shared" si="271"/>
        <v>0</v>
      </c>
      <c r="L200" s="2">
        <f t="shared" si="272"/>
        <v>0</v>
      </c>
      <c r="M200" s="2">
        <f t="shared" si="273"/>
        <v>1.71</v>
      </c>
      <c r="N200" s="2">
        <f t="shared" si="274"/>
        <v>223.75349999999997</v>
      </c>
      <c r="O200" s="11" t="str">
        <f t="shared" si="275"/>
        <v xml:space="preserve"> </v>
      </c>
      <c r="P200" s="22">
        <f t="shared" si="276"/>
        <v>1</v>
      </c>
    </row>
    <row r="201" spans="1:16" ht="28.5" customHeight="1" x14ac:dyDescent="0.2">
      <c r="A201" s="26" t="s">
        <v>416</v>
      </c>
      <c r="B201" s="26" t="s">
        <v>109</v>
      </c>
      <c r="C201" s="24" t="s">
        <v>23</v>
      </c>
      <c r="D201" s="25">
        <v>79.05</v>
      </c>
      <c r="E201" s="25">
        <v>23</v>
      </c>
      <c r="F201" s="14">
        <f t="shared" si="268"/>
        <v>1818.1499999999999</v>
      </c>
      <c r="G201" s="1"/>
      <c r="H201" s="2">
        <f t="shared" si="269"/>
        <v>0</v>
      </c>
      <c r="I201" s="3"/>
      <c r="J201" s="2">
        <f t="shared" si="270"/>
        <v>0</v>
      </c>
      <c r="K201" s="2">
        <f t="shared" si="271"/>
        <v>0</v>
      </c>
      <c r="L201" s="2">
        <f t="shared" si="272"/>
        <v>0</v>
      </c>
      <c r="M201" s="2">
        <f t="shared" si="273"/>
        <v>79.05</v>
      </c>
      <c r="N201" s="2">
        <f t="shared" si="274"/>
        <v>1818.1499999999999</v>
      </c>
      <c r="O201" s="11" t="str">
        <f t="shared" si="275"/>
        <v xml:space="preserve"> </v>
      </c>
      <c r="P201" s="22">
        <f t="shared" si="276"/>
        <v>1</v>
      </c>
    </row>
    <row r="202" spans="1:16" ht="24" customHeight="1" x14ac:dyDescent="0.2">
      <c r="A202" s="27" t="s">
        <v>417</v>
      </c>
      <c r="B202" s="27" t="s">
        <v>418</v>
      </c>
      <c r="C202" s="28"/>
      <c r="D202" s="29"/>
      <c r="E202" s="34"/>
      <c r="F202" s="30">
        <f>SUM(F203:F206)</f>
        <v>7628.65</v>
      </c>
      <c r="G202" s="31"/>
      <c r="H202" s="30">
        <f>SUM(H203:H206)</f>
        <v>0</v>
      </c>
      <c r="I202" s="31"/>
      <c r="J202" s="30">
        <f>SUM(J203:J206)</f>
        <v>0</v>
      </c>
      <c r="K202" s="31"/>
      <c r="L202" s="30">
        <f>SUM(L203:L206)</f>
        <v>0</v>
      </c>
      <c r="M202" s="31"/>
      <c r="N202" s="30">
        <f>SUM(N203:N206)</f>
        <v>7628.65</v>
      </c>
      <c r="O202" s="13" t="str">
        <f t="shared" si="275"/>
        <v xml:space="preserve"> </v>
      </c>
      <c r="P202" s="21">
        <f t="shared" si="276"/>
        <v>1</v>
      </c>
    </row>
    <row r="203" spans="1:16" ht="24" customHeight="1" x14ac:dyDescent="0.2">
      <c r="A203" s="26" t="s">
        <v>419</v>
      </c>
      <c r="B203" s="26" t="s">
        <v>56</v>
      </c>
      <c r="C203" s="24" t="s">
        <v>22</v>
      </c>
      <c r="D203" s="25">
        <v>78</v>
      </c>
      <c r="E203" s="25">
        <v>3.04</v>
      </c>
      <c r="F203" s="14">
        <f t="shared" si="268"/>
        <v>237.12</v>
      </c>
      <c r="G203" s="1"/>
      <c r="H203" s="2">
        <f t="shared" si="269"/>
        <v>0</v>
      </c>
      <c r="I203" s="3"/>
      <c r="J203" s="2">
        <f t="shared" si="270"/>
        <v>0</v>
      </c>
      <c r="K203" s="2">
        <f t="shared" si="271"/>
        <v>0</v>
      </c>
      <c r="L203" s="2">
        <f t="shared" si="272"/>
        <v>0</v>
      </c>
      <c r="M203" s="2">
        <f t="shared" si="273"/>
        <v>78</v>
      </c>
      <c r="N203" s="2">
        <f t="shared" si="274"/>
        <v>237.12</v>
      </c>
      <c r="O203" s="11" t="str">
        <f t="shared" si="275"/>
        <v xml:space="preserve"> </v>
      </c>
      <c r="P203" s="22">
        <f t="shared" si="276"/>
        <v>1</v>
      </c>
    </row>
    <row r="204" spans="1:16" ht="24.75" customHeight="1" x14ac:dyDescent="0.2">
      <c r="A204" s="26" t="s">
        <v>420</v>
      </c>
      <c r="B204" s="26" t="s">
        <v>421</v>
      </c>
      <c r="C204" s="24" t="s">
        <v>22</v>
      </c>
      <c r="D204" s="25">
        <v>78</v>
      </c>
      <c r="E204" s="25">
        <v>2.58</v>
      </c>
      <c r="F204" s="14">
        <f t="shared" si="268"/>
        <v>201.24</v>
      </c>
      <c r="G204" s="1"/>
      <c r="H204" s="2">
        <f t="shared" si="269"/>
        <v>0</v>
      </c>
      <c r="I204" s="3"/>
      <c r="J204" s="2">
        <f t="shared" si="270"/>
        <v>0</v>
      </c>
      <c r="K204" s="2">
        <f t="shared" si="271"/>
        <v>0</v>
      </c>
      <c r="L204" s="2">
        <f t="shared" si="272"/>
        <v>0</v>
      </c>
      <c r="M204" s="2">
        <f t="shared" si="273"/>
        <v>78</v>
      </c>
      <c r="N204" s="2">
        <f t="shared" si="274"/>
        <v>201.24</v>
      </c>
      <c r="O204" s="11" t="str">
        <f t="shared" si="275"/>
        <v xml:space="preserve"> </v>
      </c>
      <c r="P204" s="22">
        <f t="shared" si="276"/>
        <v>1</v>
      </c>
    </row>
    <row r="205" spans="1:16" ht="26.25" customHeight="1" x14ac:dyDescent="0.2">
      <c r="A205" s="26" t="s">
        <v>422</v>
      </c>
      <c r="B205" s="26" t="s">
        <v>423</v>
      </c>
      <c r="C205" s="24" t="s">
        <v>22</v>
      </c>
      <c r="D205" s="25">
        <v>62</v>
      </c>
      <c r="E205" s="25">
        <v>69.45</v>
      </c>
      <c r="F205" s="14">
        <f t="shared" si="268"/>
        <v>4305.9000000000005</v>
      </c>
      <c r="G205" s="1"/>
      <c r="H205" s="2">
        <f t="shared" si="269"/>
        <v>0</v>
      </c>
      <c r="I205" s="3"/>
      <c r="J205" s="2">
        <f t="shared" si="270"/>
        <v>0</v>
      </c>
      <c r="K205" s="2">
        <f t="shared" si="271"/>
        <v>0</v>
      </c>
      <c r="L205" s="2">
        <f t="shared" si="272"/>
        <v>0</v>
      </c>
      <c r="M205" s="2">
        <f t="shared" si="273"/>
        <v>62</v>
      </c>
      <c r="N205" s="2">
        <f t="shared" si="274"/>
        <v>4305.9000000000005</v>
      </c>
      <c r="O205" s="11" t="str">
        <f t="shared" si="275"/>
        <v xml:space="preserve"> </v>
      </c>
      <c r="P205" s="22">
        <f t="shared" si="276"/>
        <v>1</v>
      </c>
    </row>
    <row r="206" spans="1:16" ht="30.75" customHeight="1" x14ac:dyDescent="0.2">
      <c r="A206" s="26" t="s">
        <v>424</v>
      </c>
      <c r="B206" s="26" t="s">
        <v>55</v>
      </c>
      <c r="C206" s="24" t="s">
        <v>22</v>
      </c>
      <c r="D206" s="25">
        <v>47</v>
      </c>
      <c r="E206" s="25">
        <v>61.37</v>
      </c>
      <c r="F206" s="14">
        <f t="shared" si="268"/>
        <v>2884.39</v>
      </c>
      <c r="G206" s="1"/>
      <c r="H206" s="2">
        <f t="shared" si="269"/>
        <v>0</v>
      </c>
      <c r="I206" s="3"/>
      <c r="J206" s="2">
        <f t="shared" si="270"/>
        <v>0</v>
      </c>
      <c r="K206" s="2">
        <f t="shared" si="271"/>
        <v>0</v>
      </c>
      <c r="L206" s="2">
        <f t="shared" si="272"/>
        <v>0</v>
      </c>
      <c r="M206" s="2">
        <f t="shared" si="273"/>
        <v>47</v>
      </c>
      <c r="N206" s="2">
        <f t="shared" si="274"/>
        <v>2884.39</v>
      </c>
      <c r="O206" s="11" t="str">
        <f t="shared" si="275"/>
        <v xml:space="preserve"> </v>
      </c>
      <c r="P206" s="22">
        <f t="shared" si="276"/>
        <v>1</v>
      </c>
    </row>
    <row r="207" spans="1:16" x14ac:dyDescent="0.2">
      <c r="A207" s="27" t="s">
        <v>425</v>
      </c>
      <c r="B207" s="27" t="s">
        <v>426</v>
      </c>
      <c r="C207" s="28"/>
      <c r="D207" s="29"/>
      <c r="E207" s="29"/>
      <c r="F207" s="30">
        <f>F208</f>
        <v>323.59205000000003</v>
      </c>
      <c r="G207" s="31"/>
      <c r="H207" s="30">
        <f>H208</f>
        <v>0</v>
      </c>
      <c r="I207" s="31"/>
      <c r="J207" s="30">
        <f>J208</f>
        <v>0</v>
      </c>
      <c r="K207" s="31"/>
      <c r="L207" s="30">
        <f>L208</f>
        <v>0</v>
      </c>
      <c r="M207" s="31"/>
      <c r="N207" s="30">
        <f>N208</f>
        <v>323.59205000000003</v>
      </c>
      <c r="O207" s="13" t="str">
        <f t="shared" si="275"/>
        <v xml:space="preserve"> </v>
      </c>
      <c r="P207" s="21">
        <f t="shared" si="276"/>
        <v>1</v>
      </c>
    </row>
    <row r="208" spans="1:16" x14ac:dyDescent="0.2">
      <c r="A208" s="27" t="s">
        <v>427</v>
      </c>
      <c r="B208" s="27" t="s">
        <v>428</v>
      </c>
      <c r="C208" s="28"/>
      <c r="D208" s="29"/>
      <c r="E208" s="29"/>
      <c r="F208" s="30">
        <f>SUM(F209:F211)</f>
        <v>323.59205000000003</v>
      </c>
      <c r="G208" s="31"/>
      <c r="H208" s="30">
        <f>SUM(H209:H211)</f>
        <v>0</v>
      </c>
      <c r="I208" s="31"/>
      <c r="J208" s="30">
        <f>SUM(J209:J211)</f>
        <v>0</v>
      </c>
      <c r="K208" s="31"/>
      <c r="L208" s="30">
        <f>SUM(L209:L211)</f>
        <v>0</v>
      </c>
      <c r="M208" s="31"/>
      <c r="N208" s="30">
        <f>SUM(N209:N211)</f>
        <v>323.59205000000003</v>
      </c>
      <c r="O208" s="13" t="str">
        <f t="shared" si="275"/>
        <v xml:space="preserve"> </v>
      </c>
      <c r="P208" s="21">
        <f t="shared" si="276"/>
        <v>1</v>
      </c>
    </row>
    <row r="209" spans="1:16" ht="25.5" x14ac:dyDescent="0.2">
      <c r="A209" s="26" t="s">
        <v>429</v>
      </c>
      <c r="B209" s="26" t="s">
        <v>412</v>
      </c>
      <c r="C209" s="24" t="s">
        <v>23</v>
      </c>
      <c r="D209" s="37">
        <v>0.223</v>
      </c>
      <c r="E209" s="25">
        <v>130.85</v>
      </c>
      <c r="F209" s="14">
        <f t="shared" si="268"/>
        <v>29.179549999999999</v>
      </c>
      <c r="G209" s="1"/>
      <c r="H209" s="2">
        <f t="shared" si="269"/>
        <v>0</v>
      </c>
      <c r="I209" s="3"/>
      <c r="J209" s="2">
        <f t="shared" si="270"/>
        <v>0</v>
      </c>
      <c r="K209" s="2">
        <f t="shared" si="271"/>
        <v>0</v>
      </c>
      <c r="L209" s="2">
        <f t="shared" si="272"/>
        <v>0</v>
      </c>
      <c r="M209" s="2">
        <f t="shared" si="273"/>
        <v>0.223</v>
      </c>
      <c r="N209" s="2">
        <f t="shared" si="274"/>
        <v>29.179549999999999</v>
      </c>
      <c r="O209" s="11" t="str">
        <f t="shared" si="275"/>
        <v xml:space="preserve"> </v>
      </c>
      <c r="P209" s="22">
        <f t="shared" si="276"/>
        <v>1</v>
      </c>
    </row>
    <row r="210" spans="1:16" ht="25.5" x14ac:dyDescent="0.2">
      <c r="A210" s="26" t="s">
        <v>430</v>
      </c>
      <c r="B210" s="26" t="s">
        <v>412</v>
      </c>
      <c r="C210" s="24" t="s">
        <v>23</v>
      </c>
      <c r="D210" s="25">
        <v>2.14</v>
      </c>
      <c r="E210" s="25">
        <v>130.85</v>
      </c>
      <c r="F210" s="14">
        <f t="shared" si="268"/>
        <v>280.01900000000001</v>
      </c>
      <c r="G210" s="1"/>
      <c r="H210" s="2">
        <f t="shared" si="269"/>
        <v>0</v>
      </c>
      <c r="I210" s="3"/>
      <c r="J210" s="2">
        <f t="shared" si="270"/>
        <v>0</v>
      </c>
      <c r="K210" s="2">
        <f t="shared" si="271"/>
        <v>0</v>
      </c>
      <c r="L210" s="2">
        <f t="shared" si="272"/>
        <v>0</v>
      </c>
      <c r="M210" s="2">
        <f t="shared" si="273"/>
        <v>2.14</v>
      </c>
      <c r="N210" s="2">
        <f t="shared" si="274"/>
        <v>280.01900000000001</v>
      </c>
      <c r="O210" s="11" t="str">
        <f t="shared" si="275"/>
        <v xml:space="preserve"> </v>
      </c>
      <c r="P210" s="22">
        <f t="shared" si="276"/>
        <v>1</v>
      </c>
    </row>
    <row r="211" spans="1:16" ht="25.5" x14ac:dyDescent="0.2">
      <c r="A211" s="26" t="s">
        <v>431</v>
      </c>
      <c r="B211" s="26" t="s">
        <v>412</v>
      </c>
      <c r="C211" s="24" t="s">
        <v>23</v>
      </c>
      <c r="D211" s="25">
        <v>0.11</v>
      </c>
      <c r="E211" s="25">
        <v>130.85</v>
      </c>
      <c r="F211" s="14">
        <f t="shared" si="268"/>
        <v>14.3935</v>
      </c>
      <c r="G211" s="1"/>
      <c r="H211" s="2">
        <f t="shared" si="269"/>
        <v>0</v>
      </c>
      <c r="I211" s="3"/>
      <c r="J211" s="2">
        <f t="shared" si="270"/>
        <v>0</v>
      </c>
      <c r="K211" s="2">
        <f t="shared" si="271"/>
        <v>0</v>
      </c>
      <c r="L211" s="2">
        <f t="shared" si="272"/>
        <v>0</v>
      </c>
      <c r="M211" s="2">
        <f t="shared" si="273"/>
        <v>0.11</v>
      </c>
      <c r="N211" s="2">
        <f t="shared" si="274"/>
        <v>14.3935</v>
      </c>
      <c r="O211" s="11" t="str">
        <f t="shared" si="275"/>
        <v xml:space="preserve"> </v>
      </c>
      <c r="P211" s="22">
        <f t="shared" si="276"/>
        <v>1</v>
      </c>
    </row>
    <row r="212" spans="1:16" x14ac:dyDescent="0.2">
      <c r="A212" s="27" t="s">
        <v>432</v>
      </c>
      <c r="B212" s="27" t="s">
        <v>59</v>
      </c>
      <c r="C212" s="28"/>
      <c r="D212" s="29"/>
      <c r="E212" s="29"/>
      <c r="F212" s="30">
        <f>F213+F236+F239+F240</f>
        <v>21587.292400000002</v>
      </c>
      <c r="G212" s="31"/>
      <c r="H212" s="30">
        <f>H213+H236+H239+H240</f>
        <v>0</v>
      </c>
      <c r="I212" s="31"/>
      <c r="J212" s="30">
        <f>J213+J236+J239+J240</f>
        <v>0</v>
      </c>
      <c r="K212" s="31"/>
      <c r="L212" s="30">
        <f>L213+L236+L239+L240</f>
        <v>0</v>
      </c>
      <c r="M212" s="31"/>
      <c r="N212" s="30">
        <f>N213+N236+N239+N240</f>
        <v>21587.292400000002</v>
      </c>
      <c r="O212" s="13" t="str">
        <f t="shared" si="275"/>
        <v xml:space="preserve"> </v>
      </c>
      <c r="P212" s="21">
        <f t="shared" si="276"/>
        <v>1</v>
      </c>
    </row>
    <row r="213" spans="1:16" x14ac:dyDescent="0.2">
      <c r="A213" s="27" t="s">
        <v>433</v>
      </c>
      <c r="B213" s="27" t="s">
        <v>434</v>
      </c>
      <c r="C213" s="28"/>
      <c r="D213" s="29"/>
      <c r="E213" s="29"/>
      <c r="F213" s="30">
        <f>SUM(F214:F235)</f>
        <v>13600.036</v>
      </c>
      <c r="G213" s="31"/>
      <c r="H213" s="30">
        <f>SUM(H214:H235)</f>
        <v>0</v>
      </c>
      <c r="I213" s="31"/>
      <c r="J213" s="30">
        <f>SUM(J214:J235)</f>
        <v>0</v>
      </c>
      <c r="K213" s="31"/>
      <c r="L213" s="30">
        <f>SUM(L214:L235)</f>
        <v>0</v>
      </c>
      <c r="M213" s="31"/>
      <c r="N213" s="30">
        <f>SUM(N214:N235)</f>
        <v>13600.036</v>
      </c>
      <c r="O213" s="13" t="str">
        <f t="shared" si="275"/>
        <v xml:space="preserve"> </v>
      </c>
      <c r="P213" s="21">
        <f t="shared" si="276"/>
        <v>1</v>
      </c>
    </row>
    <row r="214" spans="1:16" ht="51.75" customHeight="1" x14ac:dyDescent="0.2">
      <c r="A214" s="26" t="s">
        <v>435</v>
      </c>
      <c r="B214" s="26" t="s">
        <v>436</v>
      </c>
      <c r="C214" s="24" t="s">
        <v>23</v>
      </c>
      <c r="D214" s="25">
        <v>43.84</v>
      </c>
      <c r="E214" s="25">
        <v>15.16</v>
      </c>
      <c r="F214" s="14">
        <f t="shared" si="268"/>
        <v>664.61440000000005</v>
      </c>
      <c r="G214" s="1"/>
      <c r="H214" s="2">
        <f t="shared" si="269"/>
        <v>0</v>
      </c>
      <c r="I214" s="3"/>
      <c r="J214" s="2">
        <f t="shared" si="270"/>
        <v>0</v>
      </c>
      <c r="K214" s="2">
        <f t="shared" si="271"/>
        <v>0</v>
      </c>
      <c r="L214" s="2">
        <f t="shared" si="272"/>
        <v>0</v>
      </c>
      <c r="M214" s="2">
        <f t="shared" si="273"/>
        <v>43.84</v>
      </c>
      <c r="N214" s="2">
        <f t="shared" si="274"/>
        <v>664.61440000000005</v>
      </c>
      <c r="O214" s="11" t="str">
        <f t="shared" si="275"/>
        <v xml:space="preserve"> </v>
      </c>
      <c r="P214" s="22">
        <f t="shared" si="276"/>
        <v>1</v>
      </c>
    </row>
    <row r="215" spans="1:16" ht="45.75" customHeight="1" x14ac:dyDescent="0.2">
      <c r="A215" s="26" t="s">
        <v>437</v>
      </c>
      <c r="B215" s="26" t="s">
        <v>436</v>
      </c>
      <c r="C215" s="24" t="s">
        <v>23</v>
      </c>
      <c r="D215" s="25">
        <v>31.42</v>
      </c>
      <c r="E215" s="25">
        <v>15.16</v>
      </c>
      <c r="F215" s="14">
        <f t="shared" si="268"/>
        <v>476.3272</v>
      </c>
      <c r="G215" s="1"/>
      <c r="H215" s="2">
        <f t="shared" si="269"/>
        <v>0</v>
      </c>
      <c r="I215" s="3"/>
      <c r="J215" s="2">
        <f t="shared" si="270"/>
        <v>0</v>
      </c>
      <c r="K215" s="2">
        <f t="shared" si="271"/>
        <v>0</v>
      </c>
      <c r="L215" s="2">
        <f t="shared" si="272"/>
        <v>0</v>
      </c>
      <c r="M215" s="2">
        <f t="shared" si="273"/>
        <v>31.42</v>
      </c>
      <c r="N215" s="2">
        <f t="shared" si="274"/>
        <v>476.3272</v>
      </c>
      <c r="O215" s="11" t="str">
        <f t="shared" si="275"/>
        <v xml:space="preserve"> </v>
      </c>
      <c r="P215" s="22">
        <f t="shared" si="276"/>
        <v>1</v>
      </c>
    </row>
    <row r="216" spans="1:16" ht="49.5" customHeight="1" x14ac:dyDescent="0.2">
      <c r="A216" s="26" t="s">
        <v>438</v>
      </c>
      <c r="B216" s="26" t="s">
        <v>436</v>
      </c>
      <c r="C216" s="24" t="s">
        <v>23</v>
      </c>
      <c r="D216" s="25">
        <v>31.22</v>
      </c>
      <c r="E216" s="25">
        <v>15.16</v>
      </c>
      <c r="F216" s="14">
        <f t="shared" si="268"/>
        <v>473.29519999999997</v>
      </c>
      <c r="G216" s="1"/>
      <c r="H216" s="2">
        <f t="shared" si="269"/>
        <v>0</v>
      </c>
      <c r="I216" s="3"/>
      <c r="J216" s="2">
        <f t="shared" si="270"/>
        <v>0</v>
      </c>
      <c r="K216" s="2">
        <f t="shared" si="271"/>
        <v>0</v>
      </c>
      <c r="L216" s="2">
        <f t="shared" si="272"/>
        <v>0</v>
      </c>
      <c r="M216" s="2">
        <f t="shared" si="273"/>
        <v>31.22</v>
      </c>
      <c r="N216" s="2">
        <f t="shared" si="274"/>
        <v>473.29519999999997</v>
      </c>
      <c r="O216" s="11" t="str">
        <f t="shared" si="275"/>
        <v xml:space="preserve"> </v>
      </c>
      <c r="P216" s="22">
        <f t="shared" si="276"/>
        <v>1</v>
      </c>
    </row>
    <row r="217" spans="1:16" ht="46.5" customHeight="1" x14ac:dyDescent="0.2">
      <c r="A217" s="26" t="s">
        <v>439</v>
      </c>
      <c r="B217" s="26" t="s">
        <v>436</v>
      </c>
      <c r="C217" s="24" t="s">
        <v>23</v>
      </c>
      <c r="D217" s="25">
        <v>37.93</v>
      </c>
      <c r="E217" s="25">
        <v>15.16</v>
      </c>
      <c r="F217" s="14">
        <f t="shared" si="268"/>
        <v>575.01880000000006</v>
      </c>
      <c r="G217" s="1"/>
      <c r="H217" s="2">
        <f t="shared" si="269"/>
        <v>0</v>
      </c>
      <c r="I217" s="3"/>
      <c r="J217" s="2">
        <f t="shared" si="270"/>
        <v>0</v>
      </c>
      <c r="K217" s="2">
        <f t="shared" si="271"/>
        <v>0</v>
      </c>
      <c r="L217" s="2">
        <f t="shared" si="272"/>
        <v>0</v>
      </c>
      <c r="M217" s="2">
        <f t="shared" si="273"/>
        <v>37.93</v>
      </c>
      <c r="N217" s="2">
        <f t="shared" si="274"/>
        <v>575.01880000000006</v>
      </c>
      <c r="O217" s="11" t="str">
        <f t="shared" si="275"/>
        <v xml:space="preserve"> </v>
      </c>
      <c r="P217" s="22">
        <f t="shared" si="276"/>
        <v>1</v>
      </c>
    </row>
    <row r="218" spans="1:16" ht="50.25" customHeight="1" x14ac:dyDescent="0.2">
      <c r="A218" s="26" t="s">
        <v>440</v>
      </c>
      <c r="B218" s="26" t="s">
        <v>436</v>
      </c>
      <c r="C218" s="24" t="s">
        <v>23</v>
      </c>
      <c r="D218" s="25">
        <v>4.05</v>
      </c>
      <c r="E218" s="25">
        <v>15.16</v>
      </c>
      <c r="F218" s="14">
        <f t="shared" ref="F218:F281" si="277">D218*E218</f>
        <v>61.397999999999996</v>
      </c>
      <c r="G218" s="1"/>
      <c r="H218" s="2">
        <f t="shared" ref="H218:H281" si="278">ROUND(G218*E218,2)</f>
        <v>0</v>
      </c>
      <c r="I218" s="3"/>
      <c r="J218" s="2">
        <f t="shared" ref="J218:J281" si="279">ROUND(I218*E218,2)</f>
        <v>0</v>
      </c>
      <c r="K218" s="2">
        <f t="shared" ref="K218:K281" si="280">G218+I218</f>
        <v>0</v>
      </c>
      <c r="L218" s="2">
        <f t="shared" ref="L218:L281" si="281">H218+J218</f>
        <v>0</v>
      </c>
      <c r="M218" s="2">
        <f t="shared" ref="M218:M281" si="282">D218-K218</f>
        <v>4.05</v>
      </c>
      <c r="N218" s="2">
        <f t="shared" ref="N218:N281" si="283">F218-L218</f>
        <v>61.397999999999996</v>
      </c>
      <c r="O218" s="11" t="str">
        <f t="shared" ref="O218:O281" si="284">IF((L218/F218)=0," ",(L218/F218))</f>
        <v xml:space="preserve"> </v>
      </c>
      <c r="P218" s="22">
        <f t="shared" ref="P218:P281" si="285">IF((N218/F218)=0," ",(N218/F218))</f>
        <v>1</v>
      </c>
    </row>
    <row r="219" spans="1:16" ht="38.25" x14ac:dyDescent="0.2">
      <c r="A219" s="26" t="s">
        <v>441</v>
      </c>
      <c r="B219" s="26" t="s">
        <v>436</v>
      </c>
      <c r="C219" s="24" t="s">
        <v>23</v>
      </c>
      <c r="D219" s="25">
        <v>9.1300000000000008</v>
      </c>
      <c r="E219" s="25">
        <v>15.16</v>
      </c>
      <c r="F219" s="14">
        <f t="shared" si="277"/>
        <v>138.41080000000002</v>
      </c>
      <c r="G219" s="1"/>
      <c r="H219" s="2">
        <f t="shared" si="278"/>
        <v>0</v>
      </c>
      <c r="I219" s="3"/>
      <c r="J219" s="2">
        <f t="shared" si="279"/>
        <v>0</v>
      </c>
      <c r="K219" s="2">
        <f t="shared" si="280"/>
        <v>0</v>
      </c>
      <c r="L219" s="2">
        <f t="shared" si="281"/>
        <v>0</v>
      </c>
      <c r="M219" s="2">
        <f t="shared" si="282"/>
        <v>9.1300000000000008</v>
      </c>
      <c r="N219" s="2">
        <f t="shared" si="283"/>
        <v>138.41080000000002</v>
      </c>
      <c r="O219" s="11" t="str">
        <f t="shared" si="284"/>
        <v xml:space="preserve"> </v>
      </c>
      <c r="P219" s="22">
        <f t="shared" si="285"/>
        <v>1</v>
      </c>
    </row>
    <row r="220" spans="1:16" ht="38.25" x14ac:dyDescent="0.2">
      <c r="A220" s="26" t="s">
        <v>442</v>
      </c>
      <c r="B220" s="26" t="s">
        <v>436</v>
      </c>
      <c r="C220" s="24" t="s">
        <v>23</v>
      </c>
      <c r="D220" s="25">
        <v>41.45</v>
      </c>
      <c r="E220" s="25">
        <v>15.16</v>
      </c>
      <c r="F220" s="14">
        <f t="shared" si="277"/>
        <v>628.38200000000006</v>
      </c>
      <c r="G220" s="1"/>
      <c r="H220" s="2">
        <f t="shared" si="278"/>
        <v>0</v>
      </c>
      <c r="I220" s="3"/>
      <c r="J220" s="2">
        <f t="shared" si="279"/>
        <v>0</v>
      </c>
      <c r="K220" s="2">
        <f t="shared" si="280"/>
        <v>0</v>
      </c>
      <c r="L220" s="2">
        <f t="shared" si="281"/>
        <v>0</v>
      </c>
      <c r="M220" s="2">
        <f t="shared" si="282"/>
        <v>41.45</v>
      </c>
      <c r="N220" s="2">
        <f t="shared" si="283"/>
        <v>628.38200000000006</v>
      </c>
      <c r="O220" s="11" t="str">
        <f t="shared" si="284"/>
        <v xml:space="preserve"> </v>
      </c>
      <c r="P220" s="22">
        <f t="shared" si="285"/>
        <v>1</v>
      </c>
    </row>
    <row r="221" spans="1:16" ht="38.25" x14ac:dyDescent="0.2">
      <c r="A221" s="26" t="s">
        <v>443</v>
      </c>
      <c r="B221" s="26" t="s">
        <v>436</v>
      </c>
      <c r="C221" s="24" t="s">
        <v>23</v>
      </c>
      <c r="D221" s="25">
        <v>57.24</v>
      </c>
      <c r="E221" s="25">
        <v>15.16</v>
      </c>
      <c r="F221" s="14">
        <f t="shared" si="277"/>
        <v>867.75840000000005</v>
      </c>
      <c r="G221" s="1"/>
      <c r="H221" s="2">
        <f t="shared" si="278"/>
        <v>0</v>
      </c>
      <c r="I221" s="3"/>
      <c r="J221" s="2">
        <f t="shared" si="279"/>
        <v>0</v>
      </c>
      <c r="K221" s="2">
        <f t="shared" si="280"/>
        <v>0</v>
      </c>
      <c r="L221" s="2">
        <f t="shared" si="281"/>
        <v>0</v>
      </c>
      <c r="M221" s="2">
        <f t="shared" si="282"/>
        <v>57.24</v>
      </c>
      <c r="N221" s="2">
        <f t="shared" si="283"/>
        <v>867.75840000000005</v>
      </c>
      <c r="O221" s="11" t="str">
        <f t="shared" si="284"/>
        <v xml:space="preserve"> </v>
      </c>
      <c r="P221" s="22">
        <f t="shared" si="285"/>
        <v>1</v>
      </c>
    </row>
    <row r="222" spans="1:16" ht="30" customHeight="1" x14ac:dyDescent="0.2">
      <c r="A222" s="26" t="s">
        <v>444</v>
      </c>
      <c r="B222" s="26" t="s">
        <v>436</v>
      </c>
      <c r="C222" s="24" t="s">
        <v>23</v>
      </c>
      <c r="D222" s="25">
        <v>3.12</v>
      </c>
      <c r="E222" s="25">
        <v>15.16</v>
      </c>
      <c r="F222" s="14">
        <f t="shared" si="277"/>
        <v>47.299199999999999</v>
      </c>
      <c r="G222" s="1"/>
      <c r="H222" s="2">
        <f t="shared" si="278"/>
        <v>0</v>
      </c>
      <c r="I222" s="3"/>
      <c r="J222" s="2">
        <f t="shared" si="279"/>
        <v>0</v>
      </c>
      <c r="K222" s="2">
        <f t="shared" si="280"/>
        <v>0</v>
      </c>
      <c r="L222" s="2">
        <f t="shared" si="281"/>
        <v>0</v>
      </c>
      <c r="M222" s="2">
        <f t="shared" si="282"/>
        <v>3.12</v>
      </c>
      <c r="N222" s="2">
        <f t="shared" si="283"/>
        <v>47.299199999999999</v>
      </c>
      <c r="O222" s="11" t="str">
        <f t="shared" si="284"/>
        <v xml:space="preserve"> </v>
      </c>
      <c r="P222" s="22">
        <f t="shared" si="285"/>
        <v>1</v>
      </c>
    </row>
    <row r="223" spans="1:16" ht="38.25" x14ac:dyDescent="0.2">
      <c r="A223" s="26" t="s">
        <v>445</v>
      </c>
      <c r="B223" s="26" t="s">
        <v>436</v>
      </c>
      <c r="C223" s="24" t="s">
        <v>23</v>
      </c>
      <c r="D223" s="25">
        <v>3.64</v>
      </c>
      <c r="E223" s="25">
        <v>15.16</v>
      </c>
      <c r="F223" s="14">
        <f t="shared" si="277"/>
        <v>55.182400000000001</v>
      </c>
      <c r="G223" s="1"/>
      <c r="H223" s="2">
        <f t="shared" si="278"/>
        <v>0</v>
      </c>
      <c r="I223" s="3"/>
      <c r="J223" s="2">
        <f t="shared" si="279"/>
        <v>0</v>
      </c>
      <c r="K223" s="2">
        <f t="shared" si="280"/>
        <v>0</v>
      </c>
      <c r="L223" s="2">
        <f t="shared" si="281"/>
        <v>0</v>
      </c>
      <c r="M223" s="2">
        <f t="shared" si="282"/>
        <v>3.64</v>
      </c>
      <c r="N223" s="2">
        <f t="shared" si="283"/>
        <v>55.182400000000001</v>
      </c>
      <c r="O223" s="11" t="str">
        <f t="shared" si="284"/>
        <v xml:space="preserve"> </v>
      </c>
      <c r="P223" s="22">
        <f t="shared" si="285"/>
        <v>1</v>
      </c>
    </row>
    <row r="224" spans="1:16" ht="38.25" x14ac:dyDescent="0.2">
      <c r="A224" s="26" t="s">
        <v>446</v>
      </c>
      <c r="B224" s="26" t="s">
        <v>436</v>
      </c>
      <c r="C224" s="24" t="s">
        <v>23</v>
      </c>
      <c r="D224" s="25">
        <v>25.77</v>
      </c>
      <c r="E224" s="25">
        <v>15.16</v>
      </c>
      <c r="F224" s="14">
        <f t="shared" si="277"/>
        <v>390.67320000000001</v>
      </c>
      <c r="G224" s="1"/>
      <c r="H224" s="2">
        <f t="shared" si="278"/>
        <v>0</v>
      </c>
      <c r="I224" s="3"/>
      <c r="J224" s="2">
        <f t="shared" si="279"/>
        <v>0</v>
      </c>
      <c r="K224" s="2">
        <f t="shared" si="280"/>
        <v>0</v>
      </c>
      <c r="L224" s="2">
        <f t="shared" si="281"/>
        <v>0</v>
      </c>
      <c r="M224" s="2">
        <f t="shared" si="282"/>
        <v>25.77</v>
      </c>
      <c r="N224" s="2">
        <f t="shared" si="283"/>
        <v>390.67320000000001</v>
      </c>
      <c r="O224" s="11" t="str">
        <f t="shared" si="284"/>
        <v xml:space="preserve"> </v>
      </c>
      <c r="P224" s="22">
        <f t="shared" si="285"/>
        <v>1</v>
      </c>
    </row>
    <row r="225" spans="1:16" ht="38.25" x14ac:dyDescent="0.2">
      <c r="A225" s="26" t="s">
        <v>447</v>
      </c>
      <c r="B225" s="26" t="s">
        <v>436</v>
      </c>
      <c r="C225" s="24" t="s">
        <v>23</v>
      </c>
      <c r="D225" s="25">
        <v>59.89</v>
      </c>
      <c r="E225" s="25">
        <v>15.16</v>
      </c>
      <c r="F225" s="14">
        <f t="shared" si="277"/>
        <v>907.93240000000003</v>
      </c>
      <c r="G225" s="1"/>
      <c r="H225" s="2">
        <f t="shared" si="278"/>
        <v>0</v>
      </c>
      <c r="I225" s="3"/>
      <c r="J225" s="2">
        <f t="shared" si="279"/>
        <v>0</v>
      </c>
      <c r="K225" s="2">
        <f t="shared" si="280"/>
        <v>0</v>
      </c>
      <c r="L225" s="2">
        <f t="shared" si="281"/>
        <v>0</v>
      </c>
      <c r="M225" s="2">
        <f t="shared" si="282"/>
        <v>59.89</v>
      </c>
      <c r="N225" s="2">
        <f t="shared" si="283"/>
        <v>907.93240000000003</v>
      </c>
      <c r="O225" s="11" t="str">
        <f t="shared" si="284"/>
        <v xml:space="preserve"> </v>
      </c>
      <c r="P225" s="22">
        <f t="shared" si="285"/>
        <v>1</v>
      </c>
    </row>
    <row r="226" spans="1:16" ht="38.25" x14ac:dyDescent="0.2">
      <c r="A226" s="26" t="s">
        <v>448</v>
      </c>
      <c r="B226" s="26" t="s">
        <v>436</v>
      </c>
      <c r="C226" s="24" t="s">
        <v>23</v>
      </c>
      <c r="D226" s="25">
        <v>47.95</v>
      </c>
      <c r="E226" s="25">
        <v>15.16</v>
      </c>
      <c r="F226" s="14">
        <f t="shared" si="277"/>
        <v>726.92200000000003</v>
      </c>
      <c r="G226" s="1"/>
      <c r="H226" s="2">
        <f t="shared" si="278"/>
        <v>0</v>
      </c>
      <c r="I226" s="3"/>
      <c r="J226" s="2">
        <f t="shared" si="279"/>
        <v>0</v>
      </c>
      <c r="K226" s="2">
        <f t="shared" si="280"/>
        <v>0</v>
      </c>
      <c r="L226" s="2">
        <f t="shared" si="281"/>
        <v>0</v>
      </c>
      <c r="M226" s="2">
        <f t="shared" si="282"/>
        <v>47.95</v>
      </c>
      <c r="N226" s="2">
        <f t="shared" si="283"/>
        <v>726.92200000000003</v>
      </c>
      <c r="O226" s="11" t="str">
        <f t="shared" si="284"/>
        <v xml:space="preserve"> </v>
      </c>
      <c r="P226" s="22">
        <f t="shared" si="285"/>
        <v>1</v>
      </c>
    </row>
    <row r="227" spans="1:16" ht="38.25" x14ac:dyDescent="0.2">
      <c r="A227" s="26" t="s">
        <v>449</v>
      </c>
      <c r="B227" s="26" t="s">
        <v>436</v>
      </c>
      <c r="C227" s="24" t="s">
        <v>23</v>
      </c>
      <c r="D227" s="25">
        <v>38.06</v>
      </c>
      <c r="E227" s="25">
        <v>15.16</v>
      </c>
      <c r="F227" s="14">
        <f t="shared" si="277"/>
        <v>576.9896</v>
      </c>
      <c r="G227" s="1"/>
      <c r="H227" s="2">
        <f t="shared" si="278"/>
        <v>0</v>
      </c>
      <c r="I227" s="3"/>
      <c r="J227" s="2">
        <f t="shared" si="279"/>
        <v>0</v>
      </c>
      <c r="K227" s="2">
        <f t="shared" si="280"/>
        <v>0</v>
      </c>
      <c r="L227" s="2">
        <f t="shared" si="281"/>
        <v>0</v>
      </c>
      <c r="M227" s="2">
        <f t="shared" si="282"/>
        <v>38.06</v>
      </c>
      <c r="N227" s="2">
        <f t="shared" si="283"/>
        <v>576.9896</v>
      </c>
      <c r="O227" s="11" t="str">
        <f t="shared" si="284"/>
        <v xml:space="preserve"> </v>
      </c>
      <c r="P227" s="22">
        <f t="shared" si="285"/>
        <v>1</v>
      </c>
    </row>
    <row r="228" spans="1:16" ht="38.25" x14ac:dyDescent="0.2">
      <c r="A228" s="26" t="s">
        <v>450</v>
      </c>
      <c r="B228" s="26" t="s">
        <v>436</v>
      </c>
      <c r="C228" s="24" t="s">
        <v>23</v>
      </c>
      <c r="D228" s="25">
        <v>37.22</v>
      </c>
      <c r="E228" s="25">
        <v>15.16</v>
      </c>
      <c r="F228" s="14">
        <f t="shared" si="277"/>
        <v>564.25519999999995</v>
      </c>
      <c r="G228" s="1"/>
      <c r="H228" s="2">
        <f t="shared" si="278"/>
        <v>0</v>
      </c>
      <c r="I228" s="3"/>
      <c r="J228" s="2">
        <f t="shared" si="279"/>
        <v>0</v>
      </c>
      <c r="K228" s="2">
        <f t="shared" si="280"/>
        <v>0</v>
      </c>
      <c r="L228" s="2">
        <f t="shared" si="281"/>
        <v>0</v>
      </c>
      <c r="M228" s="2">
        <f t="shared" si="282"/>
        <v>37.22</v>
      </c>
      <c r="N228" s="2">
        <f t="shared" si="283"/>
        <v>564.25519999999995</v>
      </c>
      <c r="O228" s="11" t="str">
        <f t="shared" si="284"/>
        <v xml:space="preserve"> </v>
      </c>
      <c r="P228" s="22">
        <f t="shared" si="285"/>
        <v>1</v>
      </c>
    </row>
    <row r="229" spans="1:16" ht="38.25" x14ac:dyDescent="0.2">
      <c r="A229" s="26" t="s">
        <v>451</v>
      </c>
      <c r="B229" s="26" t="s">
        <v>436</v>
      </c>
      <c r="C229" s="24" t="s">
        <v>23</v>
      </c>
      <c r="D229" s="25">
        <v>28.73</v>
      </c>
      <c r="E229" s="25">
        <v>15.16</v>
      </c>
      <c r="F229" s="14">
        <f t="shared" si="277"/>
        <v>435.54680000000002</v>
      </c>
      <c r="G229" s="1"/>
      <c r="H229" s="2">
        <f t="shared" si="278"/>
        <v>0</v>
      </c>
      <c r="I229" s="3"/>
      <c r="J229" s="2">
        <f t="shared" si="279"/>
        <v>0</v>
      </c>
      <c r="K229" s="2">
        <f t="shared" si="280"/>
        <v>0</v>
      </c>
      <c r="L229" s="2">
        <f t="shared" si="281"/>
        <v>0</v>
      </c>
      <c r="M229" s="2">
        <f t="shared" si="282"/>
        <v>28.73</v>
      </c>
      <c r="N229" s="2">
        <f t="shared" si="283"/>
        <v>435.54680000000002</v>
      </c>
      <c r="O229" s="11" t="str">
        <f t="shared" si="284"/>
        <v xml:space="preserve"> </v>
      </c>
      <c r="P229" s="22">
        <f t="shared" si="285"/>
        <v>1</v>
      </c>
    </row>
    <row r="230" spans="1:16" ht="38.25" x14ac:dyDescent="0.2">
      <c r="A230" s="26" t="s">
        <v>452</v>
      </c>
      <c r="B230" s="26" t="s">
        <v>436</v>
      </c>
      <c r="C230" s="24" t="s">
        <v>23</v>
      </c>
      <c r="D230" s="25">
        <v>9.34</v>
      </c>
      <c r="E230" s="25">
        <v>15.16</v>
      </c>
      <c r="F230" s="14">
        <f t="shared" si="277"/>
        <v>141.59440000000001</v>
      </c>
      <c r="G230" s="1"/>
      <c r="H230" s="2">
        <f t="shared" si="278"/>
        <v>0</v>
      </c>
      <c r="I230" s="3"/>
      <c r="J230" s="2">
        <f t="shared" si="279"/>
        <v>0</v>
      </c>
      <c r="K230" s="2">
        <f t="shared" si="280"/>
        <v>0</v>
      </c>
      <c r="L230" s="2">
        <f t="shared" si="281"/>
        <v>0</v>
      </c>
      <c r="M230" s="2">
        <f t="shared" si="282"/>
        <v>9.34</v>
      </c>
      <c r="N230" s="2">
        <f t="shared" si="283"/>
        <v>141.59440000000001</v>
      </c>
      <c r="O230" s="11" t="str">
        <f t="shared" si="284"/>
        <v xml:space="preserve"> </v>
      </c>
      <c r="P230" s="22">
        <f t="shared" si="285"/>
        <v>1</v>
      </c>
    </row>
    <row r="231" spans="1:16" ht="38.25" x14ac:dyDescent="0.2">
      <c r="A231" s="26" t="s">
        <v>453</v>
      </c>
      <c r="B231" s="26" t="s">
        <v>436</v>
      </c>
      <c r="C231" s="24" t="s">
        <v>23</v>
      </c>
      <c r="D231" s="25">
        <v>44.92</v>
      </c>
      <c r="E231" s="25">
        <v>15.16</v>
      </c>
      <c r="F231" s="14">
        <f t="shared" si="277"/>
        <v>680.98720000000003</v>
      </c>
      <c r="G231" s="1"/>
      <c r="H231" s="2">
        <f t="shared" si="278"/>
        <v>0</v>
      </c>
      <c r="I231" s="3"/>
      <c r="J231" s="2">
        <f t="shared" si="279"/>
        <v>0</v>
      </c>
      <c r="K231" s="2">
        <f t="shared" si="280"/>
        <v>0</v>
      </c>
      <c r="L231" s="2">
        <f t="shared" si="281"/>
        <v>0</v>
      </c>
      <c r="M231" s="2">
        <f t="shared" si="282"/>
        <v>44.92</v>
      </c>
      <c r="N231" s="2">
        <f t="shared" si="283"/>
        <v>680.98720000000003</v>
      </c>
      <c r="O231" s="11" t="str">
        <f t="shared" si="284"/>
        <v xml:space="preserve"> </v>
      </c>
      <c r="P231" s="22">
        <f t="shared" si="285"/>
        <v>1</v>
      </c>
    </row>
    <row r="232" spans="1:16" ht="38.25" x14ac:dyDescent="0.2">
      <c r="A232" s="26" t="s">
        <v>454</v>
      </c>
      <c r="B232" s="26" t="s">
        <v>436</v>
      </c>
      <c r="C232" s="24" t="s">
        <v>23</v>
      </c>
      <c r="D232" s="25">
        <v>31.77</v>
      </c>
      <c r="E232" s="25">
        <v>15.16</v>
      </c>
      <c r="F232" s="14">
        <f t="shared" si="277"/>
        <v>481.63319999999999</v>
      </c>
      <c r="G232" s="1"/>
      <c r="H232" s="2">
        <f t="shared" si="278"/>
        <v>0</v>
      </c>
      <c r="I232" s="3"/>
      <c r="J232" s="2">
        <f t="shared" si="279"/>
        <v>0</v>
      </c>
      <c r="K232" s="2">
        <f t="shared" si="280"/>
        <v>0</v>
      </c>
      <c r="L232" s="2">
        <f t="shared" si="281"/>
        <v>0</v>
      </c>
      <c r="M232" s="2">
        <f t="shared" si="282"/>
        <v>31.77</v>
      </c>
      <c r="N232" s="2">
        <f t="shared" si="283"/>
        <v>481.63319999999999</v>
      </c>
      <c r="O232" s="11" t="str">
        <f t="shared" si="284"/>
        <v xml:space="preserve"> </v>
      </c>
      <c r="P232" s="22">
        <f t="shared" si="285"/>
        <v>1</v>
      </c>
    </row>
    <row r="233" spans="1:16" ht="38.25" x14ac:dyDescent="0.2">
      <c r="A233" s="26" t="s">
        <v>455</v>
      </c>
      <c r="B233" s="26" t="s">
        <v>436</v>
      </c>
      <c r="C233" s="24" t="s">
        <v>23</v>
      </c>
      <c r="D233" s="25">
        <v>11.44</v>
      </c>
      <c r="E233" s="25">
        <v>15.16</v>
      </c>
      <c r="F233" s="14">
        <f t="shared" si="277"/>
        <v>173.43039999999999</v>
      </c>
      <c r="G233" s="1"/>
      <c r="H233" s="2">
        <f t="shared" si="278"/>
        <v>0</v>
      </c>
      <c r="I233" s="3"/>
      <c r="J233" s="2">
        <f t="shared" si="279"/>
        <v>0</v>
      </c>
      <c r="K233" s="2">
        <f t="shared" si="280"/>
        <v>0</v>
      </c>
      <c r="L233" s="2">
        <f t="shared" si="281"/>
        <v>0</v>
      </c>
      <c r="M233" s="2">
        <f t="shared" si="282"/>
        <v>11.44</v>
      </c>
      <c r="N233" s="2">
        <f t="shared" si="283"/>
        <v>173.43039999999999</v>
      </c>
      <c r="O233" s="11" t="str">
        <f t="shared" si="284"/>
        <v xml:space="preserve"> </v>
      </c>
      <c r="P233" s="22">
        <f t="shared" si="285"/>
        <v>1</v>
      </c>
    </row>
    <row r="234" spans="1:16" ht="38.25" x14ac:dyDescent="0.2">
      <c r="A234" s="26" t="s">
        <v>456</v>
      </c>
      <c r="B234" s="26" t="s">
        <v>436</v>
      </c>
      <c r="C234" s="24" t="s">
        <v>23</v>
      </c>
      <c r="D234" s="25">
        <v>9.15</v>
      </c>
      <c r="E234" s="25">
        <v>15.16</v>
      </c>
      <c r="F234" s="14">
        <f t="shared" si="277"/>
        <v>138.714</v>
      </c>
      <c r="G234" s="1"/>
      <c r="H234" s="2">
        <f t="shared" si="278"/>
        <v>0</v>
      </c>
      <c r="I234" s="3"/>
      <c r="J234" s="2">
        <f t="shared" si="279"/>
        <v>0</v>
      </c>
      <c r="K234" s="2">
        <f t="shared" si="280"/>
        <v>0</v>
      </c>
      <c r="L234" s="2">
        <f t="shared" si="281"/>
        <v>0</v>
      </c>
      <c r="M234" s="2">
        <f t="shared" si="282"/>
        <v>9.15</v>
      </c>
      <c r="N234" s="2">
        <f t="shared" si="283"/>
        <v>138.714</v>
      </c>
      <c r="O234" s="11" t="str">
        <f t="shared" si="284"/>
        <v xml:space="preserve"> </v>
      </c>
      <c r="P234" s="22">
        <f t="shared" si="285"/>
        <v>1</v>
      </c>
    </row>
    <row r="235" spans="1:16" ht="38.25" x14ac:dyDescent="0.2">
      <c r="A235" s="26" t="s">
        <v>457</v>
      </c>
      <c r="B235" s="26" t="s">
        <v>436</v>
      </c>
      <c r="C235" s="24" t="s">
        <v>23</v>
      </c>
      <c r="D235" s="25">
        <v>289.82</v>
      </c>
      <c r="E235" s="25">
        <v>15.16</v>
      </c>
      <c r="F235" s="14">
        <f t="shared" si="277"/>
        <v>4393.6711999999998</v>
      </c>
      <c r="G235" s="1"/>
      <c r="H235" s="2">
        <f t="shared" si="278"/>
        <v>0</v>
      </c>
      <c r="I235" s="3"/>
      <c r="J235" s="2">
        <f t="shared" si="279"/>
        <v>0</v>
      </c>
      <c r="K235" s="2">
        <f t="shared" si="280"/>
        <v>0</v>
      </c>
      <c r="L235" s="2">
        <f t="shared" si="281"/>
        <v>0</v>
      </c>
      <c r="M235" s="2">
        <f t="shared" si="282"/>
        <v>289.82</v>
      </c>
      <c r="N235" s="2">
        <f t="shared" si="283"/>
        <v>4393.6711999999998</v>
      </c>
      <c r="O235" s="11" t="str">
        <f t="shared" si="284"/>
        <v xml:space="preserve"> </v>
      </c>
      <c r="P235" s="22">
        <f t="shared" si="285"/>
        <v>1</v>
      </c>
    </row>
    <row r="236" spans="1:16" x14ac:dyDescent="0.2">
      <c r="A236" s="27" t="s">
        <v>458</v>
      </c>
      <c r="B236" s="27" t="s">
        <v>459</v>
      </c>
      <c r="C236" s="28"/>
      <c r="D236" s="29"/>
      <c r="E236" s="29"/>
      <c r="F236" s="30">
        <f>F237</f>
        <v>806.63310000000001</v>
      </c>
      <c r="G236" s="31"/>
      <c r="H236" s="30">
        <f>H237</f>
        <v>0</v>
      </c>
      <c r="I236" s="31"/>
      <c r="J236" s="30">
        <f>J237</f>
        <v>0</v>
      </c>
      <c r="K236" s="31"/>
      <c r="L236" s="30">
        <f>L237</f>
        <v>0</v>
      </c>
      <c r="M236" s="31"/>
      <c r="N236" s="30">
        <f>N237</f>
        <v>806.63310000000001</v>
      </c>
      <c r="O236" s="13" t="str">
        <f t="shared" si="284"/>
        <v xml:space="preserve"> </v>
      </c>
      <c r="P236" s="21">
        <f t="shared" si="285"/>
        <v>1</v>
      </c>
    </row>
    <row r="237" spans="1:16" ht="51" x14ac:dyDescent="0.2">
      <c r="A237" s="26" t="s">
        <v>460</v>
      </c>
      <c r="B237" s="26" t="s">
        <v>131</v>
      </c>
      <c r="C237" s="24" t="s">
        <v>23</v>
      </c>
      <c r="D237" s="25">
        <v>30.87</v>
      </c>
      <c r="E237" s="25">
        <v>26.13</v>
      </c>
      <c r="F237" s="14">
        <f t="shared" si="277"/>
        <v>806.63310000000001</v>
      </c>
      <c r="G237" s="1"/>
      <c r="H237" s="2">
        <f t="shared" si="278"/>
        <v>0</v>
      </c>
      <c r="I237" s="3"/>
      <c r="J237" s="2">
        <f t="shared" si="279"/>
        <v>0</v>
      </c>
      <c r="K237" s="2">
        <f t="shared" si="280"/>
        <v>0</v>
      </c>
      <c r="L237" s="2">
        <f t="shared" si="281"/>
        <v>0</v>
      </c>
      <c r="M237" s="2">
        <f t="shared" si="282"/>
        <v>30.87</v>
      </c>
      <c r="N237" s="2">
        <f t="shared" si="283"/>
        <v>806.63310000000001</v>
      </c>
      <c r="O237" s="11" t="str">
        <f t="shared" si="284"/>
        <v xml:space="preserve"> </v>
      </c>
      <c r="P237" s="22">
        <f t="shared" si="285"/>
        <v>1</v>
      </c>
    </row>
    <row r="238" spans="1:16" x14ac:dyDescent="0.2">
      <c r="A238" s="27" t="s">
        <v>461</v>
      </c>
      <c r="B238" s="27" t="s">
        <v>462</v>
      </c>
      <c r="C238" s="28"/>
      <c r="D238" s="29"/>
      <c r="E238" s="29"/>
      <c r="F238" s="30"/>
      <c r="G238" s="31"/>
      <c r="H238" s="30"/>
      <c r="I238" s="31"/>
      <c r="J238" s="30"/>
      <c r="K238" s="31"/>
      <c r="L238" s="30"/>
      <c r="M238" s="31"/>
      <c r="N238" s="30"/>
      <c r="O238" s="13"/>
      <c r="P238" s="21"/>
    </row>
    <row r="239" spans="1:16" ht="51" x14ac:dyDescent="0.2">
      <c r="A239" s="26" t="s">
        <v>463</v>
      </c>
      <c r="B239" s="26" t="s">
        <v>464</v>
      </c>
      <c r="C239" s="24" t="s">
        <v>23</v>
      </c>
      <c r="D239" s="25">
        <v>182.36</v>
      </c>
      <c r="E239" s="25">
        <v>32.19</v>
      </c>
      <c r="F239" s="14">
        <f t="shared" si="277"/>
        <v>5870.1684000000005</v>
      </c>
      <c r="G239" s="1"/>
      <c r="H239" s="2">
        <f t="shared" si="278"/>
        <v>0</v>
      </c>
      <c r="I239" s="3"/>
      <c r="J239" s="2">
        <f t="shared" si="279"/>
        <v>0</v>
      </c>
      <c r="K239" s="2">
        <f t="shared" si="280"/>
        <v>0</v>
      </c>
      <c r="L239" s="2">
        <f t="shared" si="281"/>
        <v>0</v>
      </c>
      <c r="M239" s="2">
        <f t="shared" si="282"/>
        <v>182.36</v>
      </c>
      <c r="N239" s="2">
        <f t="shared" si="283"/>
        <v>5870.1684000000005</v>
      </c>
      <c r="O239" s="11" t="str">
        <f t="shared" si="284"/>
        <v xml:space="preserve"> </v>
      </c>
      <c r="P239" s="22">
        <f t="shared" si="285"/>
        <v>1</v>
      </c>
    </row>
    <row r="240" spans="1:16" ht="51" x14ac:dyDescent="0.2">
      <c r="A240" s="26" t="s">
        <v>465</v>
      </c>
      <c r="B240" s="26" t="s">
        <v>464</v>
      </c>
      <c r="C240" s="24" t="s">
        <v>23</v>
      </c>
      <c r="D240" s="25">
        <v>40.71</v>
      </c>
      <c r="E240" s="25">
        <v>32.19</v>
      </c>
      <c r="F240" s="14">
        <f t="shared" si="277"/>
        <v>1310.4549</v>
      </c>
      <c r="G240" s="1"/>
      <c r="H240" s="2">
        <f t="shared" si="278"/>
        <v>0</v>
      </c>
      <c r="I240" s="3"/>
      <c r="J240" s="2">
        <f t="shared" si="279"/>
        <v>0</v>
      </c>
      <c r="K240" s="2">
        <f t="shared" si="280"/>
        <v>0</v>
      </c>
      <c r="L240" s="2">
        <f t="shared" si="281"/>
        <v>0</v>
      </c>
      <c r="M240" s="2">
        <f t="shared" si="282"/>
        <v>40.71</v>
      </c>
      <c r="N240" s="2">
        <f t="shared" si="283"/>
        <v>1310.4549</v>
      </c>
      <c r="O240" s="11" t="str">
        <f t="shared" si="284"/>
        <v xml:space="preserve"> </v>
      </c>
      <c r="P240" s="22">
        <f t="shared" si="285"/>
        <v>1</v>
      </c>
    </row>
    <row r="241" spans="1:16" ht="25.5" x14ac:dyDescent="0.2">
      <c r="A241" s="27" t="s">
        <v>466</v>
      </c>
      <c r="B241" s="27" t="s">
        <v>467</v>
      </c>
      <c r="C241" s="28"/>
      <c r="D241" s="29"/>
      <c r="E241" s="29"/>
      <c r="F241" s="30">
        <f>F242+F248</f>
        <v>35158.699099999998</v>
      </c>
      <c r="G241" s="31"/>
      <c r="H241" s="30">
        <f>H242+H248</f>
        <v>0</v>
      </c>
      <c r="I241" s="31"/>
      <c r="J241" s="30">
        <f>J242+J248</f>
        <v>0</v>
      </c>
      <c r="K241" s="31"/>
      <c r="L241" s="30">
        <f>L242+L248</f>
        <v>0</v>
      </c>
      <c r="M241" s="31"/>
      <c r="N241" s="30">
        <f>N242+N248</f>
        <v>35158.699099999998</v>
      </c>
      <c r="O241" s="13" t="str">
        <f t="shared" si="284"/>
        <v xml:space="preserve"> </v>
      </c>
      <c r="P241" s="21">
        <f t="shared" si="285"/>
        <v>1</v>
      </c>
    </row>
    <row r="242" spans="1:16" x14ac:dyDescent="0.2">
      <c r="A242" s="27" t="s">
        <v>468</v>
      </c>
      <c r="B242" s="27" t="s">
        <v>469</v>
      </c>
      <c r="C242" s="28"/>
      <c r="D242" s="29"/>
      <c r="E242" s="29"/>
      <c r="F242" s="30">
        <f>SUM(F243:F247)</f>
        <v>30322.359099999998</v>
      </c>
      <c r="G242" s="31"/>
      <c r="H242" s="30">
        <f>SUM(H243:H247)</f>
        <v>0</v>
      </c>
      <c r="I242" s="31"/>
      <c r="J242" s="30">
        <f>SUM(J243:J247)</f>
        <v>0</v>
      </c>
      <c r="K242" s="31"/>
      <c r="L242" s="30">
        <f>SUM(L243:L247)</f>
        <v>0</v>
      </c>
      <c r="M242" s="31"/>
      <c r="N242" s="30">
        <f>SUM(N243:N247)</f>
        <v>30322.359099999998</v>
      </c>
      <c r="O242" s="13" t="str">
        <f t="shared" si="284"/>
        <v xml:space="preserve"> </v>
      </c>
      <c r="P242" s="21">
        <f t="shared" si="285"/>
        <v>1</v>
      </c>
    </row>
    <row r="243" spans="1:16" ht="51" x14ac:dyDescent="0.2">
      <c r="A243" s="26" t="s">
        <v>470</v>
      </c>
      <c r="B243" s="26" t="s">
        <v>118</v>
      </c>
      <c r="C243" s="24" t="s">
        <v>23</v>
      </c>
      <c r="D243" s="25">
        <v>6.71</v>
      </c>
      <c r="E243" s="25">
        <v>338.93</v>
      </c>
      <c r="F243" s="14">
        <f t="shared" si="277"/>
        <v>2274.2203</v>
      </c>
      <c r="G243" s="1"/>
      <c r="H243" s="2">
        <f t="shared" si="278"/>
        <v>0</v>
      </c>
      <c r="I243" s="3"/>
      <c r="J243" s="2">
        <f t="shared" si="279"/>
        <v>0</v>
      </c>
      <c r="K243" s="2">
        <f t="shared" si="280"/>
        <v>0</v>
      </c>
      <c r="L243" s="2">
        <f t="shared" si="281"/>
        <v>0</v>
      </c>
      <c r="M243" s="2">
        <f t="shared" si="282"/>
        <v>6.71</v>
      </c>
      <c r="N243" s="2">
        <f t="shared" si="283"/>
        <v>2274.2203</v>
      </c>
      <c r="O243" s="11" t="str">
        <f t="shared" si="284"/>
        <v xml:space="preserve"> </v>
      </c>
      <c r="P243" s="22">
        <f t="shared" si="285"/>
        <v>1</v>
      </c>
    </row>
    <row r="244" spans="1:16" ht="25.5" x14ac:dyDescent="0.2">
      <c r="A244" s="26" t="s">
        <v>471</v>
      </c>
      <c r="B244" s="26" t="s">
        <v>472</v>
      </c>
      <c r="C244" s="24" t="s">
        <v>23</v>
      </c>
      <c r="D244" s="25">
        <v>13.42</v>
      </c>
      <c r="E244" s="25">
        <v>28.67</v>
      </c>
      <c r="F244" s="14">
        <f t="shared" si="277"/>
        <v>384.75140000000005</v>
      </c>
      <c r="G244" s="1"/>
      <c r="H244" s="2">
        <f t="shared" si="278"/>
        <v>0</v>
      </c>
      <c r="I244" s="3"/>
      <c r="J244" s="2">
        <f t="shared" si="279"/>
        <v>0</v>
      </c>
      <c r="K244" s="2">
        <f t="shared" si="280"/>
        <v>0</v>
      </c>
      <c r="L244" s="2">
        <f t="shared" si="281"/>
        <v>0</v>
      </c>
      <c r="M244" s="2">
        <f t="shared" si="282"/>
        <v>13.42</v>
      </c>
      <c r="N244" s="2">
        <f t="shared" si="283"/>
        <v>384.75140000000005</v>
      </c>
      <c r="O244" s="11" t="str">
        <f t="shared" si="284"/>
        <v xml:space="preserve"> </v>
      </c>
      <c r="P244" s="22">
        <f t="shared" si="285"/>
        <v>1</v>
      </c>
    </row>
    <row r="245" spans="1:16" ht="25.5" x14ac:dyDescent="0.2">
      <c r="A245" s="26" t="s">
        <v>473</v>
      </c>
      <c r="B245" s="26" t="s">
        <v>474</v>
      </c>
      <c r="C245" s="24" t="s">
        <v>23</v>
      </c>
      <c r="D245" s="25">
        <v>13.86</v>
      </c>
      <c r="E245" s="25">
        <v>404.74</v>
      </c>
      <c r="F245" s="14">
        <f t="shared" si="277"/>
        <v>5609.6963999999998</v>
      </c>
      <c r="G245" s="1"/>
      <c r="H245" s="2">
        <f t="shared" si="278"/>
        <v>0</v>
      </c>
      <c r="I245" s="3"/>
      <c r="J245" s="2">
        <f t="shared" si="279"/>
        <v>0</v>
      </c>
      <c r="K245" s="2">
        <f t="shared" si="280"/>
        <v>0</v>
      </c>
      <c r="L245" s="2">
        <f t="shared" si="281"/>
        <v>0</v>
      </c>
      <c r="M245" s="2">
        <f t="shared" si="282"/>
        <v>13.86</v>
      </c>
      <c r="N245" s="2">
        <f t="shared" si="283"/>
        <v>5609.6963999999998</v>
      </c>
      <c r="O245" s="11" t="str">
        <f t="shared" si="284"/>
        <v xml:space="preserve"> </v>
      </c>
      <c r="P245" s="22">
        <f t="shared" si="285"/>
        <v>1</v>
      </c>
    </row>
    <row r="246" spans="1:16" ht="25.5" x14ac:dyDescent="0.2">
      <c r="A246" s="26" t="s">
        <v>475</v>
      </c>
      <c r="B246" s="26" t="s">
        <v>476</v>
      </c>
      <c r="C246" s="24" t="s">
        <v>25</v>
      </c>
      <c r="D246" s="25">
        <v>4400</v>
      </c>
      <c r="E246" s="25">
        <v>4.4000000000000004</v>
      </c>
      <c r="F246" s="14">
        <f t="shared" si="277"/>
        <v>19360</v>
      </c>
      <c r="G246" s="1"/>
      <c r="H246" s="2">
        <f t="shared" si="278"/>
        <v>0</v>
      </c>
      <c r="I246" s="3"/>
      <c r="J246" s="2">
        <f t="shared" si="279"/>
        <v>0</v>
      </c>
      <c r="K246" s="2">
        <f t="shared" si="280"/>
        <v>0</v>
      </c>
      <c r="L246" s="2">
        <f t="shared" si="281"/>
        <v>0</v>
      </c>
      <c r="M246" s="2">
        <f t="shared" si="282"/>
        <v>4400</v>
      </c>
      <c r="N246" s="2">
        <f t="shared" si="283"/>
        <v>19360</v>
      </c>
      <c r="O246" s="11" t="str">
        <f t="shared" si="284"/>
        <v xml:space="preserve"> </v>
      </c>
      <c r="P246" s="22">
        <f t="shared" si="285"/>
        <v>1</v>
      </c>
    </row>
    <row r="247" spans="1:16" ht="25.5" x14ac:dyDescent="0.2">
      <c r="A247" s="26" t="s">
        <v>477</v>
      </c>
      <c r="B247" s="26" t="s">
        <v>478</v>
      </c>
      <c r="C247" s="24" t="s">
        <v>23</v>
      </c>
      <c r="D247" s="25">
        <v>13.86</v>
      </c>
      <c r="E247" s="25">
        <v>194.35</v>
      </c>
      <c r="F247" s="14">
        <f t="shared" si="277"/>
        <v>2693.6909999999998</v>
      </c>
      <c r="G247" s="1"/>
      <c r="H247" s="2">
        <f t="shared" si="278"/>
        <v>0</v>
      </c>
      <c r="I247" s="3"/>
      <c r="J247" s="2">
        <f t="shared" si="279"/>
        <v>0</v>
      </c>
      <c r="K247" s="2">
        <f t="shared" si="280"/>
        <v>0</v>
      </c>
      <c r="L247" s="2">
        <f t="shared" si="281"/>
        <v>0</v>
      </c>
      <c r="M247" s="2">
        <f t="shared" si="282"/>
        <v>13.86</v>
      </c>
      <c r="N247" s="2">
        <f t="shared" si="283"/>
        <v>2693.6909999999998</v>
      </c>
      <c r="O247" s="11" t="str">
        <f t="shared" si="284"/>
        <v xml:space="preserve"> </v>
      </c>
      <c r="P247" s="22">
        <f t="shared" si="285"/>
        <v>1</v>
      </c>
    </row>
    <row r="248" spans="1:16" x14ac:dyDescent="0.2">
      <c r="A248" s="27" t="s">
        <v>479</v>
      </c>
      <c r="B248" s="27" t="s">
        <v>480</v>
      </c>
      <c r="C248" s="28"/>
      <c r="D248" s="29"/>
      <c r="E248" s="29"/>
      <c r="F248" s="30">
        <f>F249</f>
        <v>4836.34</v>
      </c>
      <c r="G248" s="31"/>
      <c r="H248" s="30">
        <f>H249</f>
        <v>0</v>
      </c>
      <c r="I248" s="31"/>
      <c r="J248" s="30">
        <f>J249</f>
        <v>0</v>
      </c>
      <c r="K248" s="31"/>
      <c r="L248" s="30">
        <f>L249</f>
        <v>0</v>
      </c>
      <c r="M248" s="31"/>
      <c r="N248" s="30">
        <f>N249</f>
        <v>4836.34</v>
      </c>
      <c r="O248" s="13" t="str">
        <f t="shared" si="284"/>
        <v xml:space="preserve"> </v>
      </c>
      <c r="P248" s="21">
        <f t="shared" si="285"/>
        <v>1</v>
      </c>
    </row>
    <row r="249" spans="1:16" ht="36" customHeight="1" x14ac:dyDescent="0.2">
      <c r="A249" s="26" t="s">
        <v>481</v>
      </c>
      <c r="B249" s="26" t="s">
        <v>482</v>
      </c>
      <c r="C249" s="24" t="s">
        <v>22</v>
      </c>
      <c r="D249" s="25">
        <v>2</v>
      </c>
      <c r="E249" s="25">
        <v>2418.17</v>
      </c>
      <c r="F249" s="14">
        <f t="shared" si="277"/>
        <v>4836.34</v>
      </c>
      <c r="G249" s="1"/>
      <c r="H249" s="2">
        <f t="shared" si="278"/>
        <v>0</v>
      </c>
      <c r="I249" s="3"/>
      <c r="J249" s="2">
        <f t="shared" si="279"/>
        <v>0</v>
      </c>
      <c r="K249" s="2">
        <f t="shared" si="280"/>
        <v>0</v>
      </c>
      <c r="L249" s="2">
        <f t="shared" si="281"/>
        <v>0</v>
      </c>
      <c r="M249" s="2">
        <f t="shared" si="282"/>
        <v>2</v>
      </c>
      <c r="N249" s="2">
        <f t="shared" si="283"/>
        <v>4836.34</v>
      </c>
      <c r="O249" s="11" t="str">
        <f t="shared" si="284"/>
        <v xml:space="preserve"> </v>
      </c>
      <c r="P249" s="22">
        <f t="shared" si="285"/>
        <v>1</v>
      </c>
    </row>
    <row r="250" spans="1:16" ht="37.5" customHeight="1" x14ac:dyDescent="0.2">
      <c r="A250" s="27" t="s">
        <v>483</v>
      </c>
      <c r="B250" s="27" t="s">
        <v>484</v>
      </c>
      <c r="C250" s="28"/>
      <c r="D250" s="29"/>
      <c r="E250" s="29"/>
      <c r="F250" s="30">
        <f>F251+F276+F301+F332+F340+F364+F372+F413+F428+F430</f>
        <v>206160.63309999998</v>
      </c>
      <c r="G250" s="31"/>
      <c r="H250" s="30">
        <f>H251+H276+H301+H332+H340+H364+H372+H413+H428+H430</f>
        <v>0</v>
      </c>
      <c r="I250" s="31"/>
      <c r="J250" s="30">
        <f>J251+J276+J301+J332+J340+J364+J372+J413+J428+J430</f>
        <v>0</v>
      </c>
      <c r="K250" s="31"/>
      <c r="L250" s="30">
        <f>L251+L276+L301+L332+L340+L364+L372+L413+L428+L430</f>
        <v>0</v>
      </c>
      <c r="M250" s="31"/>
      <c r="N250" s="30">
        <f>N251+N276+N301+N332+N340+N364+N372+N413+N428+N430</f>
        <v>206160.63309999998</v>
      </c>
      <c r="O250" s="13" t="str">
        <f t="shared" si="284"/>
        <v xml:space="preserve"> </v>
      </c>
      <c r="P250" s="21">
        <f t="shared" si="285"/>
        <v>1</v>
      </c>
    </row>
    <row r="251" spans="1:16" x14ac:dyDescent="0.2">
      <c r="A251" s="27" t="s">
        <v>485</v>
      </c>
      <c r="B251" s="27" t="s">
        <v>486</v>
      </c>
      <c r="C251" s="28"/>
      <c r="D251" s="29"/>
      <c r="E251" s="29"/>
      <c r="F251" s="30">
        <f>F252</f>
        <v>7340.76</v>
      </c>
      <c r="G251" s="31"/>
      <c r="H251" s="30">
        <f>H252</f>
        <v>0</v>
      </c>
      <c r="I251" s="31"/>
      <c r="J251" s="30">
        <f>J252</f>
        <v>0</v>
      </c>
      <c r="K251" s="31"/>
      <c r="L251" s="30">
        <f>L252</f>
        <v>0</v>
      </c>
      <c r="M251" s="31"/>
      <c r="N251" s="30">
        <f>N252</f>
        <v>7340.76</v>
      </c>
      <c r="O251" s="13" t="str">
        <f t="shared" si="284"/>
        <v xml:space="preserve"> </v>
      </c>
      <c r="P251" s="21">
        <f t="shared" si="285"/>
        <v>1</v>
      </c>
    </row>
    <row r="252" spans="1:16" x14ac:dyDescent="0.2">
      <c r="A252" s="27" t="s">
        <v>487</v>
      </c>
      <c r="B252" s="27" t="s">
        <v>488</v>
      </c>
      <c r="C252" s="28"/>
      <c r="D252" s="29"/>
      <c r="E252" s="29"/>
      <c r="F252" s="30">
        <f>SUM(F253:F275)</f>
        <v>7340.76</v>
      </c>
      <c r="G252" s="31"/>
      <c r="H252" s="30">
        <f>SUM(H253:H275)</f>
        <v>0</v>
      </c>
      <c r="I252" s="31"/>
      <c r="J252" s="30">
        <f>SUM(J253:J275)</f>
        <v>0</v>
      </c>
      <c r="K252" s="31"/>
      <c r="L252" s="30">
        <f>SUM(L253:L275)</f>
        <v>0</v>
      </c>
      <c r="M252" s="31"/>
      <c r="N252" s="30">
        <f>SUM(N253:N275)</f>
        <v>7340.76</v>
      </c>
      <c r="O252" s="13" t="str">
        <f t="shared" si="284"/>
        <v xml:space="preserve"> </v>
      </c>
      <c r="P252" s="21">
        <f t="shared" si="285"/>
        <v>1</v>
      </c>
    </row>
    <row r="253" spans="1:16" ht="25.5" x14ac:dyDescent="0.2">
      <c r="A253" s="26" t="s">
        <v>489</v>
      </c>
      <c r="B253" s="26" t="s">
        <v>490</v>
      </c>
      <c r="C253" s="24" t="s">
        <v>31</v>
      </c>
      <c r="D253" s="25">
        <v>36</v>
      </c>
      <c r="E253" s="25">
        <v>16.61</v>
      </c>
      <c r="F253" s="14">
        <f t="shared" si="277"/>
        <v>597.96</v>
      </c>
      <c r="G253" s="1"/>
      <c r="H253" s="2">
        <f t="shared" si="278"/>
        <v>0</v>
      </c>
      <c r="I253" s="3"/>
      <c r="J253" s="2">
        <f t="shared" si="279"/>
        <v>0</v>
      </c>
      <c r="K253" s="2">
        <f t="shared" si="280"/>
        <v>0</v>
      </c>
      <c r="L253" s="2">
        <f t="shared" si="281"/>
        <v>0</v>
      </c>
      <c r="M253" s="2">
        <f t="shared" si="282"/>
        <v>36</v>
      </c>
      <c r="N253" s="2">
        <f t="shared" si="283"/>
        <v>597.96</v>
      </c>
      <c r="O253" s="11" t="str">
        <f t="shared" si="284"/>
        <v xml:space="preserve"> </v>
      </c>
      <c r="P253" s="22">
        <f t="shared" si="285"/>
        <v>1</v>
      </c>
    </row>
    <row r="254" spans="1:16" ht="25.5" x14ac:dyDescent="0.2">
      <c r="A254" s="26" t="s">
        <v>491</v>
      </c>
      <c r="B254" s="26" t="s">
        <v>492</v>
      </c>
      <c r="C254" s="24" t="s">
        <v>31</v>
      </c>
      <c r="D254" s="25">
        <v>8</v>
      </c>
      <c r="E254" s="25">
        <v>23.41</v>
      </c>
      <c r="F254" s="14">
        <f t="shared" si="277"/>
        <v>187.28</v>
      </c>
      <c r="G254" s="1"/>
      <c r="H254" s="2">
        <f t="shared" si="278"/>
        <v>0</v>
      </c>
      <c r="I254" s="3"/>
      <c r="J254" s="2">
        <f t="shared" si="279"/>
        <v>0</v>
      </c>
      <c r="K254" s="2">
        <f t="shared" si="280"/>
        <v>0</v>
      </c>
      <c r="L254" s="2">
        <f t="shared" si="281"/>
        <v>0</v>
      </c>
      <c r="M254" s="2">
        <f t="shared" si="282"/>
        <v>8</v>
      </c>
      <c r="N254" s="2">
        <f t="shared" si="283"/>
        <v>187.28</v>
      </c>
      <c r="O254" s="11" t="str">
        <f t="shared" si="284"/>
        <v xml:space="preserve"> </v>
      </c>
      <c r="P254" s="22">
        <f t="shared" si="285"/>
        <v>1</v>
      </c>
    </row>
    <row r="255" spans="1:16" ht="25.5" x14ac:dyDescent="0.2">
      <c r="A255" s="26" t="s">
        <v>493</v>
      </c>
      <c r="B255" s="26" t="s">
        <v>494</v>
      </c>
      <c r="C255" s="24" t="s">
        <v>31</v>
      </c>
      <c r="D255" s="25">
        <v>1</v>
      </c>
      <c r="E255" s="25">
        <v>50.33</v>
      </c>
      <c r="F255" s="14">
        <f t="shared" si="277"/>
        <v>50.33</v>
      </c>
      <c r="G255" s="1"/>
      <c r="H255" s="2">
        <f t="shared" si="278"/>
        <v>0</v>
      </c>
      <c r="I255" s="3"/>
      <c r="J255" s="2">
        <f t="shared" si="279"/>
        <v>0</v>
      </c>
      <c r="K255" s="2">
        <f t="shared" si="280"/>
        <v>0</v>
      </c>
      <c r="L255" s="2">
        <f t="shared" si="281"/>
        <v>0</v>
      </c>
      <c r="M255" s="2">
        <f t="shared" si="282"/>
        <v>1</v>
      </c>
      <c r="N255" s="2">
        <f t="shared" si="283"/>
        <v>50.33</v>
      </c>
      <c r="O255" s="11" t="str">
        <f t="shared" si="284"/>
        <v xml:space="preserve"> </v>
      </c>
      <c r="P255" s="22">
        <f t="shared" si="285"/>
        <v>1</v>
      </c>
    </row>
    <row r="256" spans="1:16" ht="25.5" x14ac:dyDescent="0.2">
      <c r="A256" s="26" t="s">
        <v>495</v>
      </c>
      <c r="B256" s="26" t="s">
        <v>496</v>
      </c>
      <c r="C256" s="24" t="s">
        <v>22</v>
      </c>
      <c r="D256" s="25">
        <v>2</v>
      </c>
      <c r="E256" s="25">
        <v>10.65</v>
      </c>
      <c r="F256" s="14">
        <f t="shared" si="277"/>
        <v>21.3</v>
      </c>
      <c r="G256" s="1"/>
      <c r="H256" s="2">
        <f t="shared" si="278"/>
        <v>0</v>
      </c>
      <c r="I256" s="3"/>
      <c r="J256" s="2">
        <f t="shared" si="279"/>
        <v>0</v>
      </c>
      <c r="K256" s="2">
        <f t="shared" si="280"/>
        <v>0</v>
      </c>
      <c r="L256" s="2">
        <f t="shared" si="281"/>
        <v>0</v>
      </c>
      <c r="M256" s="2">
        <f t="shared" si="282"/>
        <v>2</v>
      </c>
      <c r="N256" s="2">
        <f t="shared" si="283"/>
        <v>21.3</v>
      </c>
      <c r="O256" s="11" t="str">
        <f t="shared" si="284"/>
        <v xml:space="preserve"> </v>
      </c>
      <c r="P256" s="22">
        <f t="shared" si="285"/>
        <v>1</v>
      </c>
    </row>
    <row r="257" spans="1:16" ht="28.5" customHeight="1" x14ac:dyDescent="0.2">
      <c r="A257" s="26" t="s">
        <v>497</v>
      </c>
      <c r="B257" s="26" t="s">
        <v>498</v>
      </c>
      <c r="C257" s="24" t="s">
        <v>22</v>
      </c>
      <c r="D257" s="25">
        <v>18</v>
      </c>
      <c r="E257" s="25">
        <v>9.57</v>
      </c>
      <c r="F257" s="14">
        <f t="shared" si="277"/>
        <v>172.26</v>
      </c>
      <c r="G257" s="1"/>
      <c r="H257" s="2">
        <f t="shared" si="278"/>
        <v>0</v>
      </c>
      <c r="I257" s="3"/>
      <c r="J257" s="2">
        <f t="shared" si="279"/>
        <v>0</v>
      </c>
      <c r="K257" s="2">
        <f t="shared" si="280"/>
        <v>0</v>
      </c>
      <c r="L257" s="2">
        <f t="shared" si="281"/>
        <v>0</v>
      </c>
      <c r="M257" s="2">
        <f t="shared" si="282"/>
        <v>18</v>
      </c>
      <c r="N257" s="2">
        <f t="shared" si="283"/>
        <v>172.26</v>
      </c>
      <c r="O257" s="11" t="str">
        <f t="shared" si="284"/>
        <v xml:space="preserve"> </v>
      </c>
      <c r="P257" s="22">
        <f t="shared" si="285"/>
        <v>1</v>
      </c>
    </row>
    <row r="258" spans="1:16" ht="27.75" customHeight="1" x14ac:dyDescent="0.2">
      <c r="A258" s="26" t="s">
        <v>499</v>
      </c>
      <c r="B258" s="26" t="s">
        <v>500</v>
      </c>
      <c r="C258" s="24" t="s">
        <v>22</v>
      </c>
      <c r="D258" s="25">
        <v>19</v>
      </c>
      <c r="E258" s="25">
        <v>9.36</v>
      </c>
      <c r="F258" s="14">
        <f t="shared" si="277"/>
        <v>177.83999999999997</v>
      </c>
      <c r="G258" s="1"/>
      <c r="H258" s="2">
        <f t="shared" si="278"/>
        <v>0</v>
      </c>
      <c r="I258" s="3"/>
      <c r="J258" s="2">
        <f t="shared" si="279"/>
        <v>0</v>
      </c>
      <c r="K258" s="2">
        <f t="shared" si="280"/>
        <v>0</v>
      </c>
      <c r="L258" s="2">
        <f t="shared" si="281"/>
        <v>0</v>
      </c>
      <c r="M258" s="2">
        <f t="shared" si="282"/>
        <v>19</v>
      </c>
      <c r="N258" s="2">
        <f t="shared" si="283"/>
        <v>177.83999999999997</v>
      </c>
      <c r="O258" s="11" t="str">
        <f t="shared" si="284"/>
        <v xml:space="preserve"> </v>
      </c>
      <c r="P258" s="22">
        <f t="shared" si="285"/>
        <v>1</v>
      </c>
    </row>
    <row r="259" spans="1:16" ht="25.5" x14ac:dyDescent="0.2">
      <c r="A259" s="26" t="s">
        <v>501</v>
      </c>
      <c r="B259" s="26" t="s">
        <v>502</v>
      </c>
      <c r="C259" s="24" t="s">
        <v>22</v>
      </c>
      <c r="D259" s="25">
        <v>14</v>
      </c>
      <c r="E259" s="25">
        <v>9.6300000000000008</v>
      </c>
      <c r="F259" s="14">
        <f t="shared" si="277"/>
        <v>134.82000000000002</v>
      </c>
      <c r="G259" s="1"/>
      <c r="H259" s="2">
        <f t="shared" si="278"/>
        <v>0</v>
      </c>
      <c r="I259" s="3"/>
      <c r="J259" s="2">
        <f t="shared" si="279"/>
        <v>0</v>
      </c>
      <c r="K259" s="2">
        <f t="shared" si="280"/>
        <v>0</v>
      </c>
      <c r="L259" s="2">
        <f t="shared" si="281"/>
        <v>0</v>
      </c>
      <c r="M259" s="2">
        <f t="shared" si="282"/>
        <v>14</v>
      </c>
      <c r="N259" s="2">
        <f t="shared" si="283"/>
        <v>134.82000000000002</v>
      </c>
      <c r="O259" s="11" t="str">
        <f t="shared" si="284"/>
        <v xml:space="preserve"> </v>
      </c>
      <c r="P259" s="22">
        <f t="shared" si="285"/>
        <v>1</v>
      </c>
    </row>
    <row r="260" spans="1:16" ht="25.5" x14ac:dyDescent="0.2">
      <c r="A260" s="26" t="s">
        <v>503</v>
      </c>
      <c r="B260" s="26" t="s">
        <v>504</v>
      </c>
      <c r="C260" s="24" t="s">
        <v>22</v>
      </c>
      <c r="D260" s="25">
        <v>2</v>
      </c>
      <c r="E260" s="25">
        <v>12.13</v>
      </c>
      <c r="F260" s="14">
        <f t="shared" si="277"/>
        <v>24.26</v>
      </c>
      <c r="G260" s="1"/>
      <c r="H260" s="2">
        <f t="shared" si="278"/>
        <v>0</v>
      </c>
      <c r="I260" s="3"/>
      <c r="J260" s="2">
        <f t="shared" si="279"/>
        <v>0</v>
      </c>
      <c r="K260" s="2">
        <f t="shared" si="280"/>
        <v>0</v>
      </c>
      <c r="L260" s="2">
        <f t="shared" si="281"/>
        <v>0</v>
      </c>
      <c r="M260" s="2">
        <f t="shared" si="282"/>
        <v>2</v>
      </c>
      <c r="N260" s="2">
        <f t="shared" si="283"/>
        <v>24.26</v>
      </c>
      <c r="O260" s="11" t="str">
        <f t="shared" si="284"/>
        <v xml:space="preserve"> </v>
      </c>
      <c r="P260" s="22">
        <f t="shared" si="285"/>
        <v>1</v>
      </c>
    </row>
    <row r="261" spans="1:16" ht="24.75" customHeight="1" x14ac:dyDescent="0.2">
      <c r="A261" s="26" t="s">
        <v>505</v>
      </c>
      <c r="B261" s="26" t="s">
        <v>506</v>
      </c>
      <c r="C261" s="24" t="s">
        <v>22</v>
      </c>
      <c r="D261" s="25">
        <v>2</v>
      </c>
      <c r="E261" s="25">
        <v>21.38</v>
      </c>
      <c r="F261" s="14">
        <f t="shared" si="277"/>
        <v>42.76</v>
      </c>
      <c r="G261" s="1"/>
      <c r="H261" s="2">
        <f t="shared" si="278"/>
        <v>0</v>
      </c>
      <c r="I261" s="3"/>
      <c r="J261" s="2">
        <f t="shared" si="279"/>
        <v>0</v>
      </c>
      <c r="K261" s="2">
        <f t="shared" si="280"/>
        <v>0</v>
      </c>
      <c r="L261" s="2">
        <f t="shared" si="281"/>
        <v>0</v>
      </c>
      <c r="M261" s="2">
        <f t="shared" si="282"/>
        <v>2</v>
      </c>
      <c r="N261" s="2">
        <f t="shared" si="283"/>
        <v>42.76</v>
      </c>
      <c r="O261" s="11" t="str">
        <f t="shared" si="284"/>
        <v xml:space="preserve"> </v>
      </c>
      <c r="P261" s="22">
        <f t="shared" si="285"/>
        <v>1</v>
      </c>
    </row>
    <row r="262" spans="1:16" ht="17.25" customHeight="1" x14ac:dyDescent="0.2">
      <c r="A262" s="26" t="s">
        <v>507</v>
      </c>
      <c r="B262" s="26" t="s">
        <v>508</v>
      </c>
      <c r="C262" s="24" t="s">
        <v>22</v>
      </c>
      <c r="D262" s="25">
        <v>13</v>
      </c>
      <c r="E262" s="25">
        <v>10.77</v>
      </c>
      <c r="F262" s="14">
        <f t="shared" si="277"/>
        <v>140.01</v>
      </c>
      <c r="G262" s="1"/>
      <c r="H262" s="2">
        <f t="shared" si="278"/>
        <v>0</v>
      </c>
      <c r="I262" s="3"/>
      <c r="J262" s="2">
        <f t="shared" si="279"/>
        <v>0</v>
      </c>
      <c r="K262" s="2">
        <f t="shared" si="280"/>
        <v>0</v>
      </c>
      <c r="L262" s="2">
        <f t="shared" si="281"/>
        <v>0</v>
      </c>
      <c r="M262" s="2">
        <f t="shared" si="282"/>
        <v>13</v>
      </c>
      <c r="N262" s="2">
        <f t="shared" si="283"/>
        <v>140.01</v>
      </c>
      <c r="O262" s="11" t="str">
        <f t="shared" si="284"/>
        <v xml:space="preserve"> </v>
      </c>
      <c r="P262" s="22">
        <f t="shared" si="285"/>
        <v>1</v>
      </c>
    </row>
    <row r="263" spans="1:16" ht="25.5" x14ac:dyDescent="0.2">
      <c r="A263" s="26" t="s">
        <v>509</v>
      </c>
      <c r="B263" s="26" t="s">
        <v>510</v>
      </c>
      <c r="C263" s="24" t="s">
        <v>22</v>
      </c>
      <c r="D263" s="25">
        <v>7</v>
      </c>
      <c r="E263" s="25">
        <v>11.12</v>
      </c>
      <c r="F263" s="14">
        <f t="shared" si="277"/>
        <v>77.839999999999989</v>
      </c>
      <c r="G263" s="1"/>
      <c r="H263" s="2">
        <f t="shared" si="278"/>
        <v>0</v>
      </c>
      <c r="I263" s="3"/>
      <c r="J263" s="2">
        <f t="shared" si="279"/>
        <v>0</v>
      </c>
      <c r="K263" s="2">
        <f t="shared" si="280"/>
        <v>0</v>
      </c>
      <c r="L263" s="2">
        <f t="shared" si="281"/>
        <v>0</v>
      </c>
      <c r="M263" s="2">
        <f t="shared" si="282"/>
        <v>7</v>
      </c>
      <c r="N263" s="2">
        <f t="shared" si="283"/>
        <v>77.839999999999989</v>
      </c>
      <c r="O263" s="11" t="str">
        <f t="shared" si="284"/>
        <v xml:space="preserve"> </v>
      </c>
      <c r="P263" s="22">
        <f t="shared" si="285"/>
        <v>1</v>
      </c>
    </row>
    <row r="264" spans="1:16" ht="25.5" x14ac:dyDescent="0.2">
      <c r="A264" s="26" t="s">
        <v>511</v>
      </c>
      <c r="B264" s="26" t="s">
        <v>512</v>
      </c>
      <c r="C264" s="24" t="s">
        <v>22</v>
      </c>
      <c r="D264" s="25">
        <v>3</v>
      </c>
      <c r="E264" s="25">
        <v>14.78</v>
      </c>
      <c r="F264" s="14">
        <f t="shared" si="277"/>
        <v>44.339999999999996</v>
      </c>
      <c r="G264" s="1"/>
      <c r="H264" s="2">
        <f t="shared" si="278"/>
        <v>0</v>
      </c>
      <c r="I264" s="3"/>
      <c r="J264" s="2">
        <f t="shared" si="279"/>
        <v>0</v>
      </c>
      <c r="K264" s="2">
        <f t="shared" si="280"/>
        <v>0</v>
      </c>
      <c r="L264" s="2">
        <f t="shared" si="281"/>
        <v>0</v>
      </c>
      <c r="M264" s="2">
        <f t="shared" si="282"/>
        <v>3</v>
      </c>
      <c r="N264" s="2">
        <f t="shared" si="283"/>
        <v>44.339999999999996</v>
      </c>
      <c r="O264" s="11" t="str">
        <f t="shared" si="284"/>
        <v xml:space="preserve"> </v>
      </c>
      <c r="P264" s="22">
        <f t="shared" si="285"/>
        <v>1</v>
      </c>
    </row>
    <row r="265" spans="1:16" ht="25.5" x14ac:dyDescent="0.2">
      <c r="A265" s="26" t="s">
        <v>513</v>
      </c>
      <c r="B265" s="26" t="s">
        <v>514</v>
      </c>
      <c r="C265" s="24" t="s">
        <v>22</v>
      </c>
      <c r="D265" s="25">
        <v>1</v>
      </c>
      <c r="E265" s="25">
        <v>27.28</v>
      </c>
      <c r="F265" s="14">
        <f t="shared" si="277"/>
        <v>27.28</v>
      </c>
      <c r="G265" s="1"/>
      <c r="H265" s="2">
        <f t="shared" si="278"/>
        <v>0</v>
      </c>
      <c r="I265" s="3"/>
      <c r="J265" s="2">
        <f t="shared" si="279"/>
        <v>0</v>
      </c>
      <c r="K265" s="2">
        <f t="shared" si="280"/>
        <v>0</v>
      </c>
      <c r="L265" s="2">
        <f t="shared" si="281"/>
        <v>0</v>
      </c>
      <c r="M265" s="2">
        <f t="shared" si="282"/>
        <v>1</v>
      </c>
      <c r="N265" s="2">
        <f t="shared" si="283"/>
        <v>27.28</v>
      </c>
      <c r="O265" s="11" t="str">
        <f t="shared" si="284"/>
        <v xml:space="preserve"> </v>
      </c>
      <c r="P265" s="22">
        <f t="shared" si="285"/>
        <v>1</v>
      </c>
    </row>
    <row r="266" spans="1:16" ht="25.5" x14ac:dyDescent="0.2">
      <c r="A266" s="26" t="s">
        <v>515</v>
      </c>
      <c r="B266" s="26" t="s">
        <v>516</v>
      </c>
      <c r="C266" s="24" t="s">
        <v>22</v>
      </c>
      <c r="D266" s="25">
        <v>6</v>
      </c>
      <c r="E266" s="25">
        <v>6.75</v>
      </c>
      <c r="F266" s="14">
        <f t="shared" si="277"/>
        <v>40.5</v>
      </c>
      <c r="G266" s="1"/>
      <c r="H266" s="2">
        <f t="shared" si="278"/>
        <v>0</v>
      </c>
      <c r="I266" s="3"/>
      <c r="J266" s="2">
        <f t="shared" si="279"/>
        <v>0</v>
      </c>
      <c r="K266" s="2">
        <f t="shared" si="280"/>
        <v>0</v>
      </c>
      <c r="L266" s="2">
        <f t="shared" si="281"/>
        <v>0</v>
      </c>
      <c r="M266" s="2">
        <f t="shared" si="282"/>
        <v>6</v>
      </c>
      <c r="N266" s="2">
        <f t="shared" si="283"/>
        <v>40.5</v>
      </c>
      <c r="O266" s="11" t="str">
        <f t="shared" si="284"/>
        <v xml:space="preserve"> </v>
      </c>
      <c r="P266" s="22">
        <f t="shared" si="285"/>
        <v>1</v>
      </c>
    </row>
    <row r="267" spans="1:16" ht="36" customHeight="1" x14ac:dyDescent="0.2">
      <c r="A267" s="26" t="s">
        <v>517</v>
      </c>
      <c r="B267" s="26" t="s">
        <v>518</v>
      </c>
      <c r="C267" s="24" t="s">
        <v>22</v>
      </c>
      <c r="D267" s="25">
        <v>2</v>
      </c>
      <c r="E267" s="25">
        <v>6.58</v>
      </c>
      <c r="F267" s="14">
        <f t="shared" si="277"/>
        <v>13.16</v>
      </c>
      <c r="G267" s="1"/>
      <c r="H267" s="2">
        <f t="shared" si="278"/>
        <v>0</v>
      </c>
      <c r="I267" s="3"/>
      <c r="J267" s="2">
        <f t="shared" si="279"/>
        <v>0</v>
      </c>
      <c r="K267" s="2">
        <f t="shared" si="280"/>
        <v>0</v>
      </c>
      <c r="L267" s="2">
        <f t="shared" si="281"/>
        <v>0</v>
      </c>
      <c r="M267" s="2">
        <f t="shared" si="282"/>
        <v>2</v>
      </c>
      <c r="N267" s="2">
        <f t="shared" si="283"/>
        <v>13.16</v>
      </c>
      <c r="O267" s="11" t="str">
        <f t="shared" si="284"/>
        <v xml:space="preserve"> </v>
      </c>
      <c r="P267" s="22">
        <f t="shared" si="285"/>
        <v>1</v>
      </c>
    </row>
    <row r="268" spans="1:16" ht="29.25" customHeight="1" x14ac:dyDescent="0.2">
      <c r="A268" s="26" t="s">
        <v>519</v>
      </c>
      <c r="B268" s="26" t="s">
        <v>520</v>
      </c>
      <c r="C268" s="24" t="s">
        <v>22</v>
      </c>
      <c r="D268" s="25">
        <v>2</v>
      </c>
      <c r="E268" s="25">
        <v>10.88</v>
      </c>
      <c r="F268" s="14">
        <f t="shared" si="277"/>
        <v>21.76</v>
      </c>
      <c r="G268" s="1"/>
      <c r="H268" s="2">
        <f t="shared" si="278"/>
        <v>0</v>
      </c>
      <c r="I268" s="3"/>
      <c r="J268" s="2">
        <f t="shared" si="279"/>
        <v>0</v>
      </c>
      <c r="K268" s="2">
        <f t="shared" si="280"/>
        <v>0</v>
      </c>
      <c r="L268" s="2">
        <f t="shared" si="281"/>
        <v>0</v>
      </c>
      <c r="M268" s="2">
        <f t="shared" si="282"/>
        <v>2</v>
      </c>
      <c r="N268" s="2">
        <f t="shared" si="283"/>
        <v>21.76</v>
      </c>
      <c r="O268" s="11" t="str">
        <f t="shared" si="284"/>
        <v xml:space="preserve"> </v>
      </c>
      <c r="P268" s="22">
        <f t="shared" si="285"/>
        <v>1</v>
      </c>
    </row>
    <row r="269" spans="1:16" ht="38.25" x14ac:dyDescent="0.2">
      <c r="A269" s="26" t="s">
        <v>521</v>
      </c>
      <c r="B269" s="26" t="s">
        <v>522</v>
      </c>
      <c r="C269" s="24" t="s">
        <v>22</v>
      </c>
      <c r="D269" s="25">
        <v>2</v>
      </c>
      <c r="E269" s="25">
        <v>18.760000000000002</v>
      </c>
      <c r="F269" s="14">
        <f t="shared" si="277"/>
        <v>37.520000000000003</v>
      </c>
      <c r="G269" s="1"/>
      <c r="H269" s="2">
        <f t="shared" si="278"/>
        <v>0</v>
      </c>
      <c r="I269" s="3"/>
      <c r="J269" s="2">
        <f t="shared" si="279"/>
        <v>0</v>
      </c>
      <c r="K269" s="2">
        <f t="shared" si="280"/>
        <v>0</v>
      </c>
      <c r="L269" s="2">
        <f t="shared" si="281"/>
        <v>0</v>
      </c>
      <c r="M269" s="2">
        <f t="shared" si="282"/>
        <v>2</v>
      </c>
      <c r="N269" s="2">
        <f t="shared" si="283"/>
        <v>37.520000000000003</v>
      </c>
      <c r="O269" s="11" t="str">
        <f t="shared" si="284"/>
        <v xml:space="preserve"> </v>
      </c>
      <c r="P269" s="22">
        <f t="shared" si="285"/>
        <v>1</v>
      </c>
    </row>
    <row r="270" spans="1:16" ht="38.25" x14ac:dyDescent="0.2">
      <c r="A270" s="26" t="s">
        <v>523</v>
      </c>
      <c r="B270" s="26" t="s">
        <v>524</v>
      </c>
      <c r="C270" s="24" t="s">
        <v>22</v>
      </c>
      <c r="D270" s="25">
        <v>4</v>
      </c>
      <c r="E270" s="25">
        <v>19.38</v>
      </c>
      <c r="F270" s="14">
        <f t="shared" si="277"/>
        <v>77.52</v>
      </c>
      <c r="G270" s="1"/>
      <c r="H270" s="2">
        <f t="shared" si="278"/>
        <v>0</v>
      </c>
      <c r="I270" s="3"/>
      <c r="J270" s="2">
        <f t="shared" si="279"/>
        <v>0</v>
      </c>
      <c r="K270" s="2">
        <f t="shared" si="280"/>
        <v>0</v>
      </c>
      <c r="L270" s="2">
        <f t="shared" si="281"/>
        <v>0</v>
      </c>
      <c r="M270" s="2">
        <f t="shared" si="282"/>
        <v>4</v>
      </c>
      <c r="N270" s="2">
        <f t="shared" si="283"/>
        <v>77.52</v>
      </c>
      <c r="O270" s="11" t="str">
        <f t="shared" si="284"/>
        <v xml:space="preserve"> </v>
      </c>
      <c r="P270" s="22">
        <f t="shared" si="285"/>
        <v>1</v>
      </c>
    </row>
    <row r="271" spans="1:16" ht="38.25" x14ac:dyDescent="0.2">
      <c r="A271" s="26" t="s">
        <v>525</v>
      </c>
      <c r="B271" s="26" t="s">
        <v>526</v>
      </c>
      <c r="C271" s="24" t="s">
        <v>22</v>
      </c>
      <c r="D271" s="25">
        <v>2</v>
      </c>
      <c r="E271" s="25">
        <v>37.369999999999997</v>
      </c>
      <c r="F271" s="14">
        <f t="shared" si="277"/>
        <v>74.739999999999995</v>
      </c>
      <c r="G271" s="1"/>
      <c r="H271" s="2">
        <f t="shared" si="278"/>
        <v>0</v>
      </c>
      <c r="I271" s="3"/>
      <c r="J271" s="2">
        <f t="shared" si="279"/>
        <v>0</v>
      </c>
      <c r="K271" s="2">
        <f t="shared" si="280"/>
        <v>0</v>
      </c>
      <c r="L271" s="2">
        <f t="shared" si="281"/>
        <v>0</v>
      </c>
      <c r="M271" s="2">
        <f t="shared" si="282"/>
        <v>2</v>
      </c>
      <c r="N271" s="2">
        <f t="shared" si="283"/>
        <v>74.739999999999995</v>
      </c>
      <c r="O271" s="11" t="str">
        <f t="shared" si="284"/>
        <v xml:space="preserve"> </v>
      </c>
      <c r="P271" s="22">
        <f t="shared" si="285"/>
        <v>1</v>
      </c>
    </row>
    <row r="272" spans="1:16" ht="76.5" x14ac:dyDescent="0.2">
      <c r="A272" s="26" t="s">
        <v>527</v>
      </c>
      <c r="B272" s="26" t="s">
        <v>528</v>
      </c>
      <c r="C272" s="24" t="s">
        <v>22</v>
      </c>
      <c r="D272" s="25">
        <v>2</v>
      </c>
      <c r="E272" s="25">
        <v>1803.07</v>
      </c>
      <c r="F272" s="14">
        <f t="shared" si="277"/>
        <v>3606.14</v>
      </c>
      <c r="G272" s="1"/>
      <c r="H272" s="2">
        <f t="shared" si="278"/>
        <v>0</v>
      </c>
      <c r="I272" s="3"/>
      <c r="J272" s="2">
        <f t="shared" si="279"/>
        <v>0</v>
      </c>
      <c r="K272" s="2">
        <f t="shared" si="280"/>
        <v>0</v>
      </c>
      <c r="L272" s="2">
        <f t="shared" si="281"/>
        <v>0</v>
      </c>
      <c r="M272" s="2">
        <f t="shared" si="282"/>
        <v>2</v>
      </c>
      <c r="N272" s="2">
        <f t="shared" si="283"/>
        <v>3606.14</v>
      </c>
      <c r="O272" s="11" t="str">
        <f t="shared" si="284"/>
        <v xml:space="preserve"> </v>
      </c>
      <c r="P272" s="22">
        <f t="shared" si="285"/>
        <v>1</v>
      </c>
    </row>
    <row r="273" spans="1:16" ht="29.25" customHeight="1" x14ac:dyDescent="0.2">
      <c r="A273" s="26" t="s">
        <v>529</v>
      </c>
      <c r="B273" s="26" t="s">
        <v>530</v>
      </c>
      <c r="C273" s="24" t="s">
        <v>22</v>
      </c>
      <c r="D273" s="25">
        <v>1</v>
      </c>
      <c r="E273" s="25">
        <v>1526.36</v>
      </c>
      <c r="F273" s="14">
        <f t="shared" si="277"/>
        <v>1526.36</v>
      </c>
      <c r="G273" s="1"/>
      <c r="H273" s="2">
        <f t="shared" si="278"/>
        <v>0</v>
      </c>
      <c r="I273" s="3"/>
      <c r="J273" s="2">
        <f t="shared" si="279"/>
        <v>0</v>
      </c>
      <c r="K273" s="2">
        <f t="shared" si="280"/>
        <v>0</v>
      </c>
      <c r="L273" s="2">
        <f t="shared" si="281"/>
        <v>0</v>
      </c>
      <c r="M273" s="2">
        <f t="shared" si="282"/>
        <v>1</v>
      </c>
      <c r="N273" s="2">
        <f t="shared" si="283"/>
        <v>1526.36</v>
      </c>
      <c r="O273" s="11" t="str">
        <f t="shared" si="284"/>
        <v xml:space="preserve"> </v>
      </c>
      <c r="P273" s="22">
        <f t="shared" si="285"/>
        <v>1</v>
      </c>
    </row>
    <row r="274" spans="1:16" ht="30.75" customHeight="1" x14ac:dyDescent="0.2">
      <c r="A274" s="26" t="s">
        <v>531</v>
      </c>
      <c r="B274" s="26" t="s">
        <v>69</v>
      </c>
      <c r="C274" s="24" t="s">
        <v>22</v>
      </c>
      <c r="D274" s="25">
        <v>1</v>
      </c>
      <c r="E274" s="25">
        <v>96.51</v>
      </c>
      <c r="F274" s="14">
        <f t="shared" si="277"/>
        <v>96.51</v>
      </c>
      <c r="G274" s="1"/>
      <c r="H274" s="2">
        <f t="shared" si="278"/>
        <v>0</v>
      </c>
      <c r="I274" s="3"/>
      <c r="J274" s="2">
        <f t="shared" si="279"/>
        <v>0</v>
      </c>
      <c r="K274" s="2">
        <f t="shared" si="280"/>
        <v>0</v>
      </c>
      <c r="L274" s="2">
        <f t="shared" si="281"/>
        <v>0</v>
      </c>
      <c r="M274" s="2">
        <f t="shared" si="282"/>
        <v>1</v>
      </c>
      <c r="N274" s="2">
        <f t="shared" si="283"/>
        <v>96.51</v>
      </c>
      <c r="O274" s="11" t="str">
        <f t="shared" si="284"/>
        <v xml:space="preserve"> </v>
      </c>
      <c r="P274" s="22">
        <f t="shared" si="285"/>
        <v>1</v>
      </c>
    </row>
    <row r="275" spans="1:16" ht="25.5" x14ac:dyDescent="0.2">
      <c r="A275" s="26" t="s">
        <v>532</v>
      </c>
      <c r="B275" s="26" t="s">
        <v>533</v>
      </c>
      <c r="C275" s="24" t="s">
        <v>22</v>
      </c>
      <c r="D275" s="25">
        <v>1</v>
      </c>
      <c r="E275" s="25">
        <v>148.27000000000001</v>
      </c>
      <c r="F275" s="14">
        <f t="shared" si="277"/>
        <v>148.27000000000001</v>
      </c>
      <c r="G275" s="1"/>
      <c r="H275" s="2">
        <f t="shared" si="278"/>
        <v>0</v>
      </c>
      <c r="I275" s="3"/>
      <c r="J275" s="2">
        <f t="shared" si="279"/>
        <v>0</v>
      </c>
      <c r="K275" s="2">
        <f t="shared" si="280"/>
        <v>0</v>
      </c>
      <c r="L275" s="2">
        <f t="shared" si="281"/>
        <v>0</v>
      </c>
      <c r="M275" s="2">
        <f t="shared" si="282"/>
        <v>1</v>
      </c>
      <c r="N275" s="2">
        <f t="shared" si="283"/>
        <v>148.27000000000001</v>
      </c>
      <c r="O275" s="11" t="str">
        <f t="shared" si="284"/>
        <v xml:space="preserve"> </v>
      </c>
      <c r="P275" s="22">
        <f t="shared" si="285"/>
        <v>1</v>
      </c>
    </row>
    <row r="276" spans="1:16" ht="25.5" x14ac:dyDescent="0.2">
      <c r="A276" s="27" t="s">
        <v>534</v>
      </c>
      <c r="B276" s="27" t="s">
        <v>70</v>
      </c>
      <c r="C276" s="28"/>
      <c r="D276" s="29"/>
      <c r="E276" s="29"/>
      <c r="F276" s="30">
        <f>SUM(F277:F300)</f>
        <v>6722.9900000000007</v>
      </c>
      <c r="G276" s="31"/>
      <c r="H276" s="30">
        <f>SUM(H277:H300)</f>
        <v>0</v>
      </c>
      <c r="I276" s="31"/>
      <c r="J276" s="30">
        <f>SUM(J277:J300)</f>
        <v>0</v>
      </c>
      <c r="K276" s="31"/>
      <c r="L276" s="30">
        <f>SUM(L277:L300)</f>
        <v>0</v>
      </c>
      <c r="M276" s="31"/>
      <c r="N276" s="30">
        <f>SUM(N277:N300)</f>
        <v>6722.9900000000007</v>
      </c>
      <c r="O276" s="13" t="str">
        <f t="shared" si="284"/>
        <v xml:space="preserve"> </v>
      </c>
      <c r="P276" s="21">
        <f t="shared" si="285"/>
        <v>1</v>
      </c>
    </row>
    <row r="277" spans="1:16" ht="25.5" x14ac:dyDescent="0.2">
      <c r="A277" s="26" t="s">
        <v>535</v>
      </c>
      <c r="B277" s="26" t="s">
        <v>536</v>
      </c>
      <c r="C277" s="24" t="s">
        <v>31</v>
      </c>
      <c r="D277" s="25">
        <v>9</v>
      </c>
      <c r="E277" s="25">
        <v>21.85</v>
      </c>
      <c r="F277" s="14">
        <f t="shared" si="277"/>
        <v>196.65</v>
      </c>
      <c r="G277" s="1"/>
      <c r="H277" s="2">
        <f t="shared" si="278"/>
        <v>0</v>
      </c>
      <c r="I277" s="3"/>
      <c r="J277" s="2">
        <f t="shared" si="279"/>
        <v>0</v>
      </c>
      <c r="K277" s="2">
        <f t="shared" si="280"/>
        <v>0</v>
      </c>
      <c r="L277" s="2">
        <f t="shared" si="281"/>
        <v>0</v>
      </c>
      <c r="M277" s="2">
        <f t="shared" si="282"/>
        <v>9</v>
      </c>
      <c r="N277" s="2">
        <f t="shared" si="283"/>
        <v>196.65</v>
      </c>
      <c r="O277" s="11" t="str">
        <f t="shared" si="284"/>
        <v xml:space="preserve"> </v>
      </c>
      <c r="P277" s="22">
        <f t="shared" si="285"/>
        <v>1</v>
      </c>
    </row>
    <row r="278" spans="1:16" ht="25.5" x14ac:dyDescent="0.2">
      <c r="A278" s="26" t="s">
        <v>537</v>
      </c>
      <c r="B278" s="26" t="s">
        <v>538</v>
      </c>
      <c r="C278" s="24" t="s">
        <v>31</v>
      </c>
      <c r="D278" s="25">
        <v>29</v>
      </c>
      <c r="E278" s="25">
        <v>28.74</v>
      </c>
      <c r="F278" s="14">
        <f t="shared" si="277"/>
        <v>833.45999999999992</v>
      </c>
      <c r="G278" s="1"/>
      <c r="H278" s="2">
        <f t="shared" si="278"/>
        <v>0</v>
      </c>
      <c r="I278" s="3"/>
      <c r="J278" s="2">
        <f t="shared" si="279"/>
        <v>0</v>
      </c>
      <c r="K278" s="2">
        <f t="shared" si="280"/>
        <v>0</v>
      </c>
      <c r="L278" s="2">
        <f t="shared" si="281"/>
        <v>0</v>
      </c>
      <c r="M278" s="2">
        <f t="shared" si="282"/>
        <v>29</v>
      </c>
      <c r="N278" s="2">
        <f t="shared" si="283"/>
        <v>833.45999999999992</v>
      </c>
      <c r="O278" s="11" t="str">
        <f t="shared" si="284"/>
        <v xml:space="preserve"> </v>
      </c>
      <c r="P278" s="22">
        <f t="shared" si="285"/>
        <v>1</v>
      </c>
    </row>
    <row r="279" spans="1:16" ht="18.75" customHeight="1" x14ac:dyDescent="0.2">
      <c r="A279" s="26" t="s">
        <v>539</v>
      </c>
      <c r="B279" s="26" t="s">
        <v>540</v>
      </c>
      <c r="C279" s="24" t="s">
        <v>31</v>
      </c>
      <c r="D279" s="25">
        <v>1</v>
      </c>
      <c r="E279" s="25">
        <v>32.200000000000003</v>
      </c>
      <c r="F279" s="14">
        <f t="shared" si="277"/>
        <v>32.200000000000003</v>
      </c>
      <c r="G279" s="1"/>
      <c r="H279" s="2">
        <f t="shared" si="278"/>
        <v>0</v>
      </c>
      <c r="I279" s="3"/>
      <c r="J279" s="2">
        <f t="shared" si="279"/>
        <v>0</v>
      </c>
      <c r="K279" s="2">
        <f t="shared" si="280"/>
        <v>0</v>
      </c>
      <c r="L279" s="2">
        <f t="shared" si="281"/>
        <v>0</v>
      </c>
      <c r="M279" s="2">
        <f t="shared" si="282"/>
        <v>1</v>
      </c>
      <c r="N279" s="2">
        <f t="shared" si="283"/>
        <v>32.200000000000003</v>
      </c>
      <c r="O279" s="11" t="str">
        <f t="shared" si="284"/>
        <v xml:space="preserve"> </v>
      </c>
      <c r="P279" s="22">
        <f t="shared" si="285"/>
        <v>1</v>
      </c>
    </row>
    <row r="280" spans="1:16" ht="25.5" x14ac:dyDescent="0.2">
      <c r="A280" s="26" t="s">
        <v>541</v>
      </c>
      <c r="B280" s="26" t="s">
        <v>542</v>
      </c>
      <c r="C280" s="24" t="s">
        <v>31</v>
      </c>
      <c r="D280" s="25">
        <v>33</v>
      </c>
      <c r="E280" s="25">
        <v>45.28</v>
      </c>
      <c r="F280" s="14">
        <f t="shared" si="277"/>
        <v>1494.24</v>
      </c>
      <c r="G280" s="1"/>
      <c r="H280" s="2">
        <f t="shared" si="278"/>
        <v>0</v>
      </c>
      <c r="I280" s="3"/>
      <c r="J280" s="2">
        <f t="shared" si="279"/>
        <v>0</v>
      </c>
      <c r="K280" s="2">
        <f t="shared" si="280"/>
        <v>0</v>
      </c>
      <c r="L280" s="2">
        <f t="shared" si="281"/>
        <v>0</v>
      </c>
      <c r="M280" s="2">
        <f t="shared" si="282"/>
        <v>33</v>
      </c>
      <c r="N280" s="2">
        <f t="shared" si="283"/>
        <v>1494.24</v>
      </c>
      <c r="O280" s="11" t="str">
        <f t="shared" si="284"/>
        <v xml:space="preserve"> </v>
      </c>
      <c r="P280" s="22">
        <f t="shared" si="285"/>
        <v>1</v>
      </c>
    </row>
    <row r="281" spans="1:16" ht="25.5" x14ac:dyDescent="0.2">
      <c r="A281" s="26" t="s">
        <v>543</v>
      </c>
      <c r="B281" s="26" t="s">
        <v>544</v>
      </c>
      <c r="C281" s="24" t="s">
        <v>31</v>
      </c>
      <c r="D281" s="25">
        <v>14</v>
      </c>
      <c r="E281" s="25">
        <v>81.510000000000005</v>
      </c>
      <c r="F281" s="14">
        <f t="shared" si="277"/>
        <v>1141.1400000000001</v>
      </c>
      <c r="G281" s="1"/>
      <c r="H281" s="2">
        <f t="shared" si="278"/>
        <v>0</v>
      </c>
      <c r="I281" s="3"/>
      <c r="J281" s="2">
        <f t="shared" si="279"/>
        <v>0</v>
      </c>
      <c r="K281" s="2">
        <f t="shared" si="280"/>
        <v>0</v>
      </c>
      <c r="L281" s="2">
        <f t="shared" si="281"/>
        <v>0</v>
      </c>
      <c r="M281" s="2">
        <f t="shared" si="282"/>
        <v>14</v>
      </c>
      <c r="N281" s="2">
        <f t="shared" si="283"/>
        <v>1141.1400000000001</v>
      </c>
      <c r="O281" s="11" t="str">
        <f t="shared" si="284"/>
        <v xml:space="preserve"> </v>
      </c>
      <c r="P281" s="22">
        <f t="shared" si="285"/>
        <v>1</v>
      </c>
    </row>
    <row r="282" spans="1:16" ht="34.5" customHeight="1" x14ac:dyDescent="0.2">
      <c r="A282" s="26" t="s">
        <v>545</v>
      </c>
      <c r="B282" s="26" t="s">
        <v>546</v>
      </c>
      <c r="C282" s="24" t="s">
        <v>22</v>
      </c>
      <c r="D282" s="25">
        <v>2</v>
      </c>
      <c r="E282" s="25">
        <v>18.2</v>
      </c>
      <c r="F282" s="14">
        <f t="shared" ref="F282:F345" si="286">D282*E282</f>
        <v>36.4</v>
      </c>
      <c r="G282" s="1"/>
      <c r="H282" s="2">
        <f t="shared" ref="H282:H345" si="287">ROUND(G282*E282,2)</f>
        <v>0</v>
      </c>
      <c r="I282" s="3"/>
      <c r="J282" s="2">
        <f t="shared" ref="J282:J345" si="288">ROUND(I282*E282,2)</f>
        <v>0</v>
      </c>
      <c r="K282" s="2">
        <f t="shared" ref="K282:K345" si="289">G282+I282</f>
        <v>0</v>
      </c>
      <c r="L282" s="2">
        <f t="shared" ref="L282:L345" si="290">H282+J282</f>
        <v>0</v>
      </c>
      <c r="M282" s="2">
        <f t="shared" ref="M282:M345" si="291">D282-K282</f>
        <v>2</v>
      </c>
      <c r="N282" s="2">
        <f t="shared" ref="N282:N345" si="292">F282-L282</f>
        <v>36.4</v>
      </c>
      <c r="O282" s="11" t="str">
        <f t="shared" ref="O282:O345" si="293">IF((L282/F282)=0," ",(L282/F282))</f>
        <v xml:space="preserve"> </v>
      </c>
      <c r="P282" s="22">
        <f t="shared" ref="P282:P345" si="294">IF((N282/F282)=0," ",(N282/F282))</f>
        <v>1</v>
      </c>
    </row>
    <row r="283" spans="1:16" ht="34.5" customHeight="1" x14ac:dyDescent="0.2">
      <c r="A283" s="26" t="s">
        <v>547</v>
      </c>
      <c r="B283" s="26" t="s">
        <v>548</v>
      </c>
      <c r="C283" s="24" t="s">
        <v>22</v>
      </c>
      <c r="D283" s="25">
        <v>3</v>
      </c>
      <c r="E283" s="25">
        <v>15.14</v>
      </c>
      <c r="F283" s="14">
        <f t="shared" si="286"/>
        <v>45.42</v>
      </c>
      <c r="G283" s="1"/>
      <c r="H283" s="2">
        <f t="shared" si="287"/>
        <v>0</v>
      </c>
      <c r="I283" s="3"/>
      <c r="J283" s="2">
        <f t="shared" si="288"/>
        <v>0</v>
      </c>
      <c r="K283" s="2">
        <f t="shared" si="289"/>
        <v>0</v>
      </c>
      <c r="L283" s="2">
        <f t="shared" si="290"/>
        <v>0</v>
      </c>
      <c r="M283" s="2">
        <f t="shared" si="291"/>
        <v>3</v>
      </c>
      <c r="N283" s="2">
        <f t="shared" si="292"/>
        <v>45.42</v>
      </c>
      <c r="O283" s="11" t="str">
        <f t="shared" si="293"/>
        <v xml:space="preserve"> </v>
      </c>
      <c r="P283" s="22">
        <f t="shared" si="294"/>
        <v>1</v>
      </c>
    </row>
    <row r="284" spans="1:16" ht="25.5" x14ac:dyDescent="0.2">
      <c r="A284" s="26" t="s">
        <v>549</v>
      </c>
      <c r="B284" s="26" t="s">
        <v>550</v>
      </c>
      <c r="C284" s="24" t="s">
        <v>22</v>
      </c>
      <c r="D284" s="25">
        <v>3</v>
      </c>
      <c r="E284" s="25">
        <v>30</v>
      </c>
      <c r="F284" s="14">
        <f t="shared" si="286"/>
        <v>90</v>
      </c>
      <c r="G284" s="1"/>
      <c r="H284" s="2">
        <f t="shared" si="287"/>
        <v>0</v>
      </c>
      <c r="I284" s="3"/>
      <c r="J284" s="2">
        <f t="shared" si="288"/>
        <v>0</v>
      </c>
      <c r="K284" s="2">
        <f t="shared" si="289"/>
        <v>0</v>
      </c>
      <c r="L284" s="2">
        <f t="shared" si="290"/>
        <v>0</v>
      </c>
      <c r="M284" s="2">
        <f t="shared" si="291"/>
        <v>3</v>
      </c>
      <c r="N284" s="2">
        <f t="shared" si="292"/>
        <v>90</v>
      </c>
      <c r="O284" s="11" t="str">
        <f t="shared" si="293"/>
        <v xml:space="preserve"> </v>
      </c>
      <c r="P284" s="22">
        <f t="shared" si="294"/>
        <v>1</v>
      </c>
    </row>
    <row r="285" spans="1:16" ht="51" x14ac:dyDescent="0.2">
      <c r="A285" s="26" t="s">
        <v>551</v>
      </c>
      <c r="B285" s="26" t="s">
        <v>552</v>
      </c>
      <c r="C285" s="24" t="s">
        <v>22</v>
      </c>
      <c r="D285" s="25">
        <v>13</v>
      </c>
      <c r="E285" s="25">
        <v>11.68</v>
      </c>
      <c r="F285" s="14">
        <f t="shared" si="286"/>
        <v>151.84</v>
      </c>
      <c r="G285" s="1"/>
      <c r="H285" s="2">
        <f t="shared" si="287"/>
        <v>0</v>
      </c>
      <c r="I285" s="3"/>
      <c r="J285" s="2">
        <f t="shared" si="288"/>
        <v>0</v>
      </c>
      <c r="K285" s="2">
        <f t="shared" si="289"/>
        <v>0</v>
      </c>
      <c r="L285" s="2">
        <f t="shared" si="290"/>
        <v>0</v>
      </c>
      <c r="M285" s="2">
        <f t="shared" si="291"/>
        <v>13</v>
      </c>
      <c r="N285" s="2">
        <f t="shared" si="292"/>
        <v>151.84</v>
      </c>
      <c r="O285" s="11" t="str">
        <f t="shared" si="293"/>
        <v xml:space="preserve"> </v>
      </c>
      <c r="P285" s="22">
        <f t="shared" si="294"/>
        <v>1</v>
      </c>
    </row>
    <row r="286" spans="1:16" ht="30.75" customHeight="1" x14ac:dyDescent="0.2">
      <c r="A286" s="26" t="s">
        <v>553</v>
      </c>
      <c r="B286" s="26" t="s">
        <v>554</v>
      </c>
      <c r="C286" s="24" t="s">
        <v>22</v>
      </c>
      <c r="D286" s="25">
        <v>5</v>
      </c>
      <c r="E286" s="25">
        <v>14.18</v>
      </c>
      <c r="F286" s="14">
        <f t="shared" si="286"/>
        <v>70.900000000000006</v>
      </c>
      <c r="G286" s="1"/>
      <c r="H286" s="2">
        <f t="shared" si="287"/>
        <v>0</v>
      </c>
      <c r="I286" s="3"/>
      <c r="J286" s="2">
        <f t="shared" si="288"/>
        <v>0</v>
      </c>
      <c r="K286" s="2">
        <f t="shared" si="289"/>
        <v>0</v>
      </c>
      <c r="L286" s="2">
        <f t="shared" si="290"/>
        <v>0</v>
      </c>
      <c r="M286" s="2">
        <f t="shared" si="291"/>
        <v>5</v>
      </c>
      <c r="N286" s="2">
        <f t="shared" si="292"/>
        <v>70.900000000000006</v>
      </c>
      <c r="O286" s="11" t="str">
        <f t="shared" si="293"/>
        <v xml:space="preserve"> </v>
      </c>
      <c r="P286" s="22">
        <f t="shared" si="294"/>
        <v>1</v>
      </c>
    </row>
    <row r="287" spans="1:16" ht="25.5" x14ac:dyDescent="0.2">
      <c r="A287" s="26" t="s">
        <v>555</v>
      </c>
      <c r="B287" s="26" t="s">
        <v>556</v>
      </c>
      <c r="C287" s="24" t="s">
        <v>22</v>
      </c>
      <c r="D287" s="25">
        <v>6</v>
      </c>
      <c r="E287" s="25">
        <v>28.91</v>
      </c>
      <c r="F287" s="14">
        <f t="shared" si="286"/>
        <v>173.46</v>
      </c>
      <c r="G287" s="1"/>
      <c r="H287" s="2">
        <f t="shared" si="287"/>
        <v>0</v>
      </c>
      <c r="I287" s="3"/>
      <c r="J287" s="2">
        <f t="shared" si="288"/>
        <v>0</v>
      </c>
      <c r="K287" s="2">
        <f t="shared" si="289"/>
        <v>0</v>
      </c>
      <c r="L287" s="2">
        <f t="shared" si="290"/>
        <v>0</v>
      </c>
      <c r="M287" s="2">
        <f t="shared" si="291"/>
        <v>6</v>
      </c>
      <c r="N287" s="2">
        <f t="shared" si="292"/>
        <v>173.46</v>
      </c>
      <c r="O287" s="11" t="str">
        <f t="shared" si="293"/>
        <v xml:space="preserve"> </v>
      </c>
      <c r="P287" s="22">
        <f t="shared" si="294"/>
        <v>1</v>
      </c>
    </row>
    <row r="288" spans="1:16" ht="25.5" x14ac:dyDescent="0.2">
      <c r="A288" s="26" t="s">
        <v>557</v>
      </c>
      <c r="B288" s="26" t="s">
        <v>558</v>
      </c>
      <c r="C288" s="24" t="s">
        <v>22</v>
      </c>
      <c r="D288" s="25">
        <v>2</v>
      </c>
      <c r="E288" s="25">
        <v>14.86</v>
      </c>
      <c r="F288" s="14">
        <f t="shared" si="286"/>
        <v>29.72</v>
      </c>
      <c r="G288" s="1"/>
      <c r="H288" s="2">
        <f t="shared" si="287"/>
        <v>0</v>
      </c>
      <c r="I288" s="3"/>
      <c r="J288" s="2">
        <f t="shared" si="288"/>
        <v>0</v>
      </c>
      <c r="K288" s="2">
        <f t="shared" si="289"/>
        <v>0</v>
      </c>
      <c r="L288" s="2">
        <f t="shared" si="290"/>
        <v>0</v>
      </c>
      <c r="M288" s="2">
        <f t="shared" si="291"/>
        <v>2</v>
      </c>
      <c r="N288" s="2">
        <f t="shared" si="292"/>
        <v>29.72</v>
      </c>
      <c r="O288" s="11" t="str">
        <f t="shared" si="293"/>
        <v xml:space="preserve"> </v>
      </c>
      <c r="P288" s="22">
        <f t="shared" si="294"/>
        <v>1</v>
      </c>
    </row>
    <row r="289" spans="1:16" ht="25.5" x14ac:dyDescent="0.2">
      <c r="A289" s="26" t="s">
        <v>559</v>
      </c>
      <c r="B289" s="26" t="s">
        <v>560</v>
      </c>
      <c r="C289" s="24" t="s">
        <v>22</v>
      </c>
      <c r="D289" s="25">
        <v>2</v>
      </c>
      <c r="E289" s="25">
        <v>29.85</v>
      </c>
      <c r="F289" s="14">
        <f t="shared" si="286"/>
        <v>59.7</v>
      </c>
      <c r="G289" s="1"/>
      <c r="H289" s="2">
        <f t="shared" si="287"/>
        <v>0</v>
      </c>
      <c r="I289" s="3"/>
      <c r="J289" s="2">
        <f t="shared" si="288"/>
        <v>0</v>
      </c>
      <c r="K289" s="2">
        <f t="shared" si="289"/>
        <v>0</v>
      </c>
      <c r="L289" s="2">
        <f t="shared" si="290"/>
        <v>0</v>
      </c>
      <c r="M289" s="2">
        <f t="shared" si="291"/>
        <v>2</v>
      </c>
      <c r="N289" s="2">
        <f t="shared" si="292"/>
        <v>59.7</v>
      </c>
      <c r="O289" s="11" t="str">
        <f t="shared" si="293"/>
        <v xml:space="preserve"> </v>
      </c>
      <c r="P289" s="22">
        <f t="shared" si="294"/>
        <v>1</v>
      </c>
    </row>
    <row r="290" spans="1:16" ht="27.75" customHeight="1" x14ac:dyDescent="0.2">
      <c r="A290" s="26" t="s">
        <v>561</v>
      </c>
      <c r="B290" s="26" t="s">
        <v>562</v>
      </c>
      <c r="C290" s="24" t="s">
        <v>22</v>
      </c>
      <c r="D290" s="25">
        <v>2</v>
      </c>
      <c r="E290" s="25">
        <v>55.19</v>
      </c>
      <c r="F290" s="14">
        <f t="shared" si="286"/>
        <v>110.38</v>
      </c>
      <c r="G290" s="1"/>
      <c r="H290" s="2">
        <f t="shared" si="287"/>
        <v>0</v>
      </c>
      <c r="I290" s="3"/>
      <c r="J290" s="2">
        <f t="shared" si="288"/>
        <v>0</v>
      </c>
      <c r="K290" s="2">
        <f t="shared" si="289"/>
        <v>0</v>
      </c>
      <c r="L290" s="2">
        <f t="shared" si="290"/>
        <v>0</v>
      </c>
      <c r="M290" s="2">
        <f t="shared" si="291"/>
        <v>2</v>
      </c>
      <c r="N290" s="2">
        <f t="shared" si="292"/>
        <v>110.38</v>
      </c>
      <c r="O290" s="11" t="str">
        <f t="shared" si="293"/>
        <v xml:space="preserve"> </v>
      </c>
      <c r="P290" s="22">
        <f t="shared" si="294"/>
        <v>1</v>
      </c>
    </row>
    <row r="291" spans="1:16" ht="27" customHeight="1" x14ac:dyDescent="0.2">
      <c r="A291" s="26" t="s">
        <v>563</v>
      </c>
      <c r="B291" s="26" t="s">
        <v>97</v>
      </c>
      <c r="C291" s="24" t="s">
        <v>22</v>
      </c>
      <c r="D291" s="25">
        <v>1</v>
      </c>
      <c r="E291" s="25">
        <v>32.92</v>
      </c>
      <c r="F291" s="14">
        <f t="shared" si="286"/>
        <v>32.92</v>
      </c>
      <c r="G291" s="1"/>
      <c r="H291" s="2">
        <f t="shared" si="287"/>
        <v>0</v>
      </c>
      <c r="I291" s="3"/>
      <c r="J291" s="2">
        <f t="shared" si="288"/>
        <v>0</v>
      </c>
      <c r="K291" s="2">
        <f t="shared" si="289"/>
        <v>0</v>
      </c>
      <c r="L291" s="2">
        <f t="shared" si="290"/>
        <v>0</v>
      </c>
      <c r="M291" s="2">
        <f t="shared" si="291"/>
        <v>1</v>
      </c>
      <c r="N291" s="2">
        <f t="shared" si="292"/>
        <v>32.92</v>
      </c>
      <c r="O291" s="11" t="str">
        <f t="shared" si="293"/>
        <v xml:space="preserve"> </v>
      </c>
      <c r="P291" s="22">
        <f t="shared" si="294"/>
        <v>1</v>
      </c>
    </row>
    <row r="292" spans="1:16" ht="25.5" x14ac:dyDescent="0.2">
      <c r="A292" s="26" t="s">
        <v>564</v>
      </c>
      <c r="B292" s="26" t="s">
        <v>96</v>
      </c>
      <c r="C292" s="24" t="s">
        <v>22</v>
      </c>
      <c r="D292" s="25">
        <v>1</v>
      </c>
      <c r="E292" s="25">
        <v>55.91</v>
      </c>
      <c r="F292" s="14">
        <f t="shared" si="286"/>
        <v>55.91</v>
      </c>
      <c r="G292" s="1"/>
      <c r="H292" s="2">
        <f t="shared" si="287"/>
        <v>0</v>
      </c>
      <c r="I292" s="3"/>
      <c r="J292" s="2">
        <f t="shared" si="288"/>
        <v>0</v>
      </c>
      <c r="K292" s="2">
        <f t="shared" si="289"/>
        <v>0</v>
      </c>
      <c r="L292" s="2">
        <f t="shared" si="290"/>
        <v>0</v>
      </c>
      <c r="M292" s="2">
        <f t="shared" si="291"/>
        <v>1</v>
      </c>
      <c r="N292" s="2">
        <f t="shared" si="292"/>
        <v>55.91</v>
      </c>
      <c r="O292" s="11" t="str">
        <f t="shared" si="293"/>
        <v xml:space="preserve"> </v>
      </c>
      <c r="P292" s="22">
        <f t="shared" si="294"/>
        <v>1</v>
      </c>
    </row>
    <row r="293" spans="1:16" ht="27" customHeight="1" x14ac:dyDescent="0.2">
      <c r="A293" s="26" t="s">
        <v>565</v>
      </c>
      <c r="B293" s="26" t="s">
        <v>95</v>
      </c>
      <c r="C293" s="24" t="s">
        <v>22</v>
      </c>
      <c r="D293" s="25">
        <v>2</v>
      </c>
      <c r="E293" s="25">
        <v>65.72</v>
      </c>
      <c r="F293" s="14">
        <f t="shared" si="286"/>
        <v>131.44</v>
      </c>
      <c r="G293" s="1"/>
      <c r="H293" s="2">
        <f t="shared" si="287"/>
        <v>0</v>
      </c>
      <c r="I293" s="3"/>
      <c r="J293" s="2">
        <f t="shared" si="288"/>
        <v>0</v>
      </c>
      <c r="K293" s="2">
        <f t="shared" si="289"/>
        <v>0</v>
      </c>
      <c r="L293" s="2">
        <f t="shared" si="290"/>
        <v>0</v>
      </c>
      <c r="M293" s="2">
        <f t="shared" si="291"/>
        <v>2</v>
      </c>
      <c r="N293" s="2">
        <f t="shared" si="292"/>
        <v>131.44</v>
      </c>
      <c r="O293" s="11" t="str">
        <f t="shared" si="293"/>
        <v xml:space="preserve"> </v>
      </c>
      <c r="P293" s="22">
        <f t="shared" si="294"/>
        <v>1</v>
      </c>
    </row>
    <row r="294" spans="1:16" ht="27" customHeight="1" x14ac:dyDescent="0.2">
      <c r="A294" s="26" t="s">
        <v>566</v>
      </c>
      <c r="B294" s="26" t="s">
        <v>567</v>
      </c>
      <c r="C294" s="24" t="s">
        <v>22</v>
      </c>
      <c r="D294" s="25">
        <v>2</v>
      </c>
      <c r="E294" s="25">
        <v>24.16</v>
      </c>
      <c r="F294" s="14">
        <f t="shared" si="286"/>
        <v>48.32</v>
      </c>
      <c r="G294" s="1"/>
      <c r="H294" s="2">
        <f t="shared" si="287"/>
        <v>0</v>
      </c>
      <c r="I294" s="3"/>
      <c r="J294" s="2">
        <f t="shared" si="288"/>
        <v>0</v>
      </c>
      <c r="K294" s="2">
        <f t="shared" si="289"/>
        <v>0</v>
      </c>
      <c r="L294" s="2">
        <f t="shared" si="290"/>
        <v>0</v>
      </c>
      <c r="M294" s="2">
        <f t="shared" si="291"/>
        <v>2</v>
      </c>
      <c r="N294" s="2">
        <f t="shared" si="292"/>
        <v>48.32</v>
      </c>
      <c r="O294" s="11" t="str">
        <f t="shared" si="293"/>
        <v xml:space="preserve"> </v>
      </c>
      <c r="P294" s="22">
        <f t="shared" si="294"/>
        <v>1</v>
      </c>
    </row>
    <row r="295" spans="1:16" ht="38.25" x14ac:dyDescent="0.2">
      <c r="A295" s="26" t="s">
        <v>568</v>
      </c>
      <c r="B295" s="26" t="s">
        <v>569</v>
      </c>
      <c r="C295" s="24" t="s">
        <v>31</v>
      </c>
      <c r="D295" s="25">
        <v>30</v>
      </c>
      <c r="E295" s="25">
        <v>42.33</v>
      </c>
      <c r="F295" s="14">
        <f t="shared" si="286"/>
        <v>1269.8999999999999</v>
      </c>
      <c r="G295" s="1"/>
      <c r="H295" s="2">
        <f t="shared" si="287"/>
        <v>0</v>
      </c>
      <c r="I295" s="3"/>
      <c r="J295" s="2">
        <f t="shared" si="288"/>
        <v>0</v>
      </c>
      <c r="K295" s="2">
        <f t="shared" si="289"/>
        <v>0</v>
      </c>
      <c r="L295" s="2">
        <f t="shared" si="290"/>
        <v>0</v>
      </c>
      <c r="M295" s="2">
        <f t="shared" si="291"/>
        <v>30</v>
      </c>
      <c r="N295" s="2">
        <f t="shared" si="292"/>
        <v>1269.8999999999999</v>
      </c>
      <c r="O295" s="11" t="str">
        <f t="shared" si="293"/>
        <v xml:space="preserve"> </v>
      </c>
      <c r="P295" s="22">
        <f t="shared" si="294"/>
        <v>1</v>
      </c>
    </row>
    <row r="296" spans="1:16" ht="38.25" x14ac:dyDescent="0.2">
      <c r="A296" s="26" t="s">
        <v>570</v>
      </c>
      <c r="B296" s="26" t="s">
        <v>571</v>
      </c>
      <c r="C296" s="24" t="s">
        <v>31</v>
      </c>
      <c r="D296" s="25">
        <v>8.6</v>
      </c>
      <c r="E296" s="25">
        <v>34.25</v>
      </c>
      <c r="F296" s="14">
        <f t="shared" si="286"/>
        <v>294.55</v>
      </c>
      <c r="G296" s="1"/>
      <c r="H296" s="2">
        <f t="shared" si="287"/>
        <v>0</v>
      </c>
      <c r="I296" s="3"/>
      <c r="J296" s="2">
        <f t="shared" si="288"/>
        <v>0</v>
      </c>
      <c r="K296" s="2">
        <f t="shared" si="289"/>
        <v>0</v>
      </c>
      <c r="L296" s="2">
        <f t="shared" si="290"/>
        <v>0</v>
      </c>
      <c r="M296" s="2">
        <f t="shared" si="291"/>
        <v>8.6</v>
      </c>
      <c r="N296" s="2">
        <f t="shared" si="292"/>
        <v>294.55</v>
      </c>
      <c r="O296" s="11" t="str">
        <f t="shared" si="293"/>
        <v xml:space="preserve"> </v>
      </c>
      <c r="P296" s="22">
        <f t="shared" si="294"/>
        <v>1</v>
      </c>
    </row>
    <row r="297" spans="1:16" ht="38.25" x14ac:dyDescent="0.2">
      <c r="A297" s="26" t="s">
        <v>572</v>
      </c>
      <c r="B297" s="26" t="s">
        <v>573</v>
      </c>
      <c r="C297" s="24" t="s">
        <v>22</v>
      </c>
      <c r="D297" s="25">
        <v>4</v>
      </c>
      <c r="E297" s="25">
        <v>37.159999999999997</v>
      </c>
      <c r="F297" s="14">
        <f t="shared" si="286"/>
        <v>148.63999999999999</v>
      </c>
      <c r="G297" s="1"/>
      <c r="H297" s="2">
        <f t="shared" si="287"/>
        <v>0</v>
      </c>
      <c r="I297" s="3"/>
      <c r="J297" s="2">
        <f t="shared" si="288"/>
        <v>0</v>
      </c>
      <c r="K297" s="2">
        <f t="shared" si="289"/>
        <v>0</v>
      </c>
      <c r="L297" s="2">
        <f t="shared" si="290"/>
        <v>0</v>
      </c>
      <c r="M297" s="2">
        <f t="shared" si="291"/>
        <v>4</v>
      </c>
      <c r="N297" s="2">
        <f t="shared" si="292"/>
        <v>148.63999999999999</v>
      </c>
      <c r="O297" s="11" t="str">
        <f t="shared" si="293"/>
        <v xml:space="preserve"> </v>
      </c>
      <c r="P297" s="22">
        <f t="shared" si="294"/>
        <v>1</v>
      </c>
    </row>
    <row r="298" spans="1:16" ht="51.75" customHeight="1" x14ac:dyDescent="0.2">
      <c r="A298" s="26" t="s">
        <v>574</v>
      </c>
      <c r="B298" s="26" t="s">
        <v>575</v>
      </c>
      <c r="C298" s="24" t="s">
        <v>22</v>
      </c>
      <c r="D298" s="25">
        <v>2</v>
      </c>
      <c r="E298" s="25">
        <v>45.98</v>
      </c>
      <c r="F298" s="14">
        <f t="shared" si="286"/>
        <v>91.96</v>
      </c>
      <c r="G298" s="1"/>
      <c r="H298" s="2">
        <f t="shared" si="287"/>
        <v>0</v>
      </c>
      <c r="I298" s="3"/>
      <c r="J298" s="2">
        <f t="shared" si="288"/>
        <v>0</v>
      </c>
      <c r="K298" s="2">
        <f t="shared" si="289"/>
        <v>0</v>
      </c>
      <c r="L298" s="2">
        <f t="shared" si="290"/>
        <v>0</v>
      </c>
      <c r="M298" s="2">
        <f t="shared" si="291"/>
        <v>2</v>
      </c>
      <c r="N298" s="2">
        <f t="shared" si="292"/>
        <v>91.96</v>
      </c>
      <c r="O298" s="11" t="str">
        <f t="shared" si="293"/>
        <v xml:space="preserve"> </v>
      </c>
      <c r="P298" s="22">
        <f t="shared" si="294"/>
        <v>1</v>
      </c>
    </row>
    <row r="299" spans="1:16" ht="51" x14ac:dyDescent="0.2">
      <c r="A299" s="26" t="s">
        <v>576</v>
      </c>
      <c r="B299" s="26" t="s">
        <v>577</v>
      </c>
      <c r="C299" s="24" t="s">
        <v>22</v>
      </c>
      <c r="D299" s="25">
        <v>2</v>
      </c>
      <c r="E299" s="25">
        <v>44.01</v>
      </c>
      <c r="F299" s="14">
        <f t="shared" si="286"/>
        <v>88.02</v>
      </c>
      <c r="G299" s="1"/>
      <c r="H299" s="2">
        <f t="shared" si="287"/>
        <v>0</v>
      </c>
      <c r="I299" s="3"/>
      <c r="J299" s="2">
        <f t="shared" si="288"/>
        <v>0</v>
      </c>
      <c r="K299" s="2">
        <f t="shared" si="289"/>
        <v>0</v>
      </c>
      <c r="L299" s="2">
        <f t="shared" si="290"/>
        <v>0</v>
      </c>
      <c r="M299" s="2">
        <f t="shared" si="291"/>
        <v>2</v>
      </c>
      <c r="N299" s="2">
        <f t="shared" si="292"/>
        <v>88.02</v>
      </c>
      <c r="O299" s="11" t="str">
        <f t="shared" si="293"/>
        <v xml:space="preserve"> </v>
      </c>
      <c r="P299" s="22">
        <f t="shared" si="294"/>
        <v>1</v>
      </c>
    </row>
    <row r="300" spans="1:16" ht="28.5" customHeight="1" x14ac:dyDescent="0.2">
      <c r="A300" s="26" t="s">
        <v>578</v>
      </c>
      <c r="B300" s="26" t="s">
        <v>72</v>
      </c>
      <c r="C300" s="24" t="s">
        <v>22</v>
      </c>
      <c r="D300" s="25">
        <v>2</v>
      </c>
      <c r="E300" s="25">
        <v>47.91</v>
      </c>
      <c r="F300" s="14">
        <f t="shared" si="286"/>
        <v>95.82</v>
      </c>
      <c r="G300" s="1"/>
      <c r="H300" s="2">
        <f t="shared" si="287"/>
        <v>0</v>
      </c>
      <c r="I300" s="3"/>
      <c r="J300" s="2">
        <f t="shared" si="288"/>
        <v>0</v>
      </c>
      <c r="K300" s="2">
        <f t="shared" si="289"/>
        <v>0</v>
      </c>
      <c r="L300" s="2">
        <f t="shared" si="290"/>
        <v>0</v>
      </c>
      <c r="M300" s="2">
        <f t="shared" si="291"/>
        <v>2</v>
      </c>
      <c r="N300" s="2">
        <f t="shared" si="292"/>
        <v>95.82</v>
      </c>
      <c r="O300" s="11" t="str">
        <f t="shared" si="293"/>
        <v xml:space="preserve"> </v>
      </c>
      <c r="P300" s="22">
        <f t="shared" si="294"/>
        <v>1</v>
      </c>
    </row>
    <row r="301" spans="1:16" ht="28.5" customHeight="1" x14ac:dyDescent="0.2">
      <c r="A301" s="27" t="s">
        <v>579</v>
      </c>
      <c r="B301" s="27" t="s">
        <v>580</v>
      </c>
      <c r="C301" s="28"/>
      <c r="D301" s="29"/>
      <c r="E301" s="29"/>
      <c r="F301" s="30">
        <f>SUM(F302:F331)</f>
        <v>32585.843999999997</v>
      </c>
      <c r="G301" s="31"/>
      <c r="H301" s="30">
        <f>SUM(H302:H331)</f>
        <v>0</v>
      </c>
      <c r="I301" s="31"/>
      <c r="J301" s="30">
        <f>SUM(J302:J331)</f>
        <v>0</v>
      </c>
      <c r="K301" s="31"/>
      <c r="L301" s="30">
        <f>SUM(L302:L331)</f>
        <v>0</v>
      </c>
      <c r="M301" s="31"/>
      <c r="N301" s="30">
        <f>SUM(N302:N331)</f>
        <v>32585.843999999997</v>
      </c>
      <c r="O301" s="13" t="str">
        <f t="shared" si="293"/>
        <v xml:space="preserve"> </v>
      </c>
      <c r="P301" s="21">
        <f t="shared" si="294"/>
        <v>1</v>
      </c>
    </row>
    <row r="302" spans="1:16" ht="38.25" x14ac:dyDescent="0.2">
      <c r="A302" s="26" t="s">
        <v>581</v>
      </c>
      <c r="B302" s="26" t="s">
        <v>582</v>
      </c>
      <c r="C302" s="24" t="s">
        <v>22</v>
      </c>
      <c r="D302" s="25">
        <v>8</v>
      </c>
      <c r="E302" s="25">
        <v>28.28</v>
      </c>
      <c r="F302" s="14">
        <f t="shared" si="286"/>
        <v>226.24</v>
      </c>
      <c r="G302" s="1"/>
      <c r="H302" s="2">
        <f t="shared" si="287"/>
        <v>0</v>
      </c>
      <c r="I302" s="3"/>
      <c r="J302" s="2">
        <f t="shared" si="288"/>
        <v>0</v>
      </c>
      <c r="K302" s="2">
        <f t="shared" si="289"/>
        <v>0</v>
      </c>
      <c r="L302" s="2">
        <f t="shared" si="290"/>
        <v>0</v>
      </c>
      <c r="M302" s="2">
        <f t="shared" si="291"/>
        <v>8</v>
      </c>
      <c r="N302" s="2">
        <f t="shared" si="292"/>
        <v>226.24</v>
      </c>
      <c r="O302" s="11" t="str">
        <f t="shared" si="293"/>
        <v xml:space="preserve"> </v>
      </c>
      <c r="P302" s="22">
        <f t="shared" si="294"/>
        <v>1</v>
      </c>
    </row>
    <row r="303" spans="1:16" ht="28.5" customHeight="1" x14ac:dyDescent="0.2">
      <c r="A303" s="26" t="s">
        <v>583</v>
      </c>
      <c r="B303" s="26" t="s">
        <v>584</v>
      </c>
      <c r="C303" s="24" t="s">
        <v>22</v>
      </c>
      <c r="D303" s="25">
        <v>5</v>
      </c>
      <c r="E303" s="25">
        <v>65.13</v>
      </c>
      <c r="F303" s="14">
        <f t="shared" si="286"/>
        <v>325.64999999999998</v>
      </c>
      <c r="G303" s="1"/>
      <c r="H303" s="2">
        <f t="shared" si="287"/>
        <v>0</v>
      </c>
      <c r="I303" s="3"/>
      <c r="J303" s="2">
        <f t="shared" si="288"/>
        <v>0</v>
      </c>
      <c r="K303" s="2">
        <f t="shared" si="289"/>
        <v>0</v>
      </c>
      <c r="L303" s="2">
        <f t="shared" si="290"/>
        <v>0</v>
      </c>
      <c r="M303" s="2">
        <f t="shared" si="291"/>
        <v>5</v>
      </c>
      <c r="N303" s="2">
        <f t="shared" si="292"/>
        <v>325.64999999999998</v>
      </c>
      <c r="O303" s="11" t="str">
        <f t="shared" si="293"/>
        <v xml:space="preserve"> </v>
      </c>
      <c r="P303" s="22">
        <f t="shared" si="294"/>
        <v>1</v>
      </c>
    </row>
    <row r="304" spans="1:16" ht="27" customHeight="1" x14ac:dyDescent="0.2">
      <c r="A304" s="26" t="s">
        <v>585</v>
      </c>
      <c r="B304" s="26" t="s">
        <v>586</v>
      </c>
      <c r="C304" s="24" t="s">
        <v>22</v>
      </c>
      <c r="D304" s="25">
        <v>8</v>
      </c>
      <c r="E304" s="25">
        <v>107.29</v>
      </c>
      <c r="F304" s="14">
        <f t="shared" si="286"/>
        <v>858.32</v>
      </c>
      <c r="G304" s="1"/>
      <c r="H304" s="2">
        <f t="shared" si="287"/>
        <v>0</v>
      </c>
      <c r="I304" s="3"/>
      <c r="J304" s="2">
        <f t="shared" si="288"/>
        <v>0</v>
      </c>
      <c r="K304" s="2">
        <f t="shared" si="289"/>
        <v>0</v>
      </c>
      <c r="L304" s="2">
        <f t="shared" si="290"/>
        <v>0</v>
      </c>
      <c r="M304" s="2">
        <f t="shared" si="291"/>
        <v>8</v>
      </c>
      <c r="N304" s="2">
        <f t="shared" si="292"/>
        <v>858.32</v>
      </c>
      <c r="O304" s="11" t="str">
        <f t="shared" si="293"/>
        <v xml:space="preserve"> </v>
      </c>
      <c r="P304" s="22">
        <f t="shared" si="294"/>
        <v>1</v>
      </c>
    </row>
    <row r="305" spans="1:16" ht="38.25" x14ac:dyDescent="0.2">
      <c r="A305" s="26" t="s">
        <v>587</v>
      </c>
      <c r="B305" s="26" t="s">
        <v>71</v>
      </c>
      <c r="C305" s="24" t="s">
        <v>22</v>
      </c>
      <c r="D305" s="25">
        <v>4</v>
      </c>
      <c r="E305" s="25">
        <v>502.29</v>
      </c>
      <c r="F305" s="14">
        <f t="shared" si="286"/>
        <v>2009.16</v>
      </c>
      <c r="G305" s="1"/>
      <c r="H305" s="2">
        <f t="shared" si="287"/>
        <v>0</v>
      </c>
      <c r="I305" s="3"/>
      <c r="J305" s="2">
        <f t="shared" si="288"/>
        <v>0</v>
      </c>
      <c r="K305" s="2">
        <f t="shared" si="289"/>
        <v>0</v>
      </c>
      <c r="L305" s="2">
        <f t="shared" si="290"/>
        <v>0</v>
      </c>
      <c r="M305" s="2">
        <f t="shared" si="291"/>
        <v>4</v>
      </c>
      <c r="N305" s="2">
        <f t="shared" si="292"/>
        <v>2009.16</v>
      </c>
      <c r="O305" s="11" t="str">
        <f t="shared" si="293"/>
        <v xml:space="preserve"> </v>
      </c>
      <c r="P305" s="22">
        <f t="shared" si="294"/>
        <v>1</v>
      </c>
    </row>
    <row r="306" spans="1:16" x14ac:dyDescent="0.2">
      <c r="A306" s="26" t="s">
        <v>588</v>
      </c>
      <c r="B306" s="26" t="s">
        <v>589</v>
      </c>
      <c r="C306" s="24" t="s">
        <v>22</v>
      </c>
      <c r="D306" s="25">
        <v>1</v>
      </c>
      <c r="E306" s="25">
        <v>780.31</v>
      </c>
      <c r="F306" s="14">
        <f t="shared" si="286"/>
        <v>780.31</v>
      </c>
      <c r="G306" s="1"/>
      <c r="H306" s="2">
        <f t="shared" si="287"/>
        <v>0</v>
      </c>
      <c r="I306" s="3"/>
      <c r="J306" s="2">
        <f t="shared" si="288"/>
        <v>0</v>
      </c>
      <c r="K306" s="2">
        <f t="shared" si="289"/>
        <v>0</v>
      </c>
      <c r="L306" s="2">
        <f t="shared" si="290"/>
        <v>0</v>
      </c>
      <c r="M306" s="2">
        <f t="shared" si="291"/>
        <v>1</v>
      </c>
      <c r="N306" s="2">
        <f t="shared" si="292"/>
        <v>780.31</v>
      </c>
      <c r="O306" s="11" t="str">
        <f t="shared" si="293"/>
        <v xml:space="preserve"> </v>
      </c>
      <c r="P306" s="22">
        <f t="shared" si="294"/>
        <v>1</v>
      </c>
    </row>
    <row r="307" spans="1:16" ht="67.5" customHeight="1" x14ac:dyDescent="0.2">
      <c r="A307" s="26" t="s">
        <v>590</v>
      </c>
      <c r="B307" s="26" t="s">
        <v>71</v>
      </c>
      <c r="C307" s="24" t="s">
        <v>22</v>
      </c>
      <c r="D307" s="25">
        <v>3</v>
      </c>
      <c r="E307" s="25">
        <v>502.29</v>
      </c>
      <c r="F307" s="14">
        <f t="shared" si="286"/>
        <v>1506.8700000000001</v>
      </c>
      <c r="G307" s="1"/>
      <c r="H307" s="2">
        <f t="shared" si="287"/>
        <v>0</v>
      </c>
      <c r="I307" s="3"/>
      <c r="J307" s="2">
        <f t="shared" si="288"/>
        <v>0</v>
      </c>
      <c r="K307" s="2">
        <f t="shared" si="289"/>
        <v>0</v>
      </c>
      <c r="L307" s="2">
        <f t="shared" si="290"/>
        <v>0</v>
      </c>
      <c r="M307" s="2">
        <f t="shared" si="291"/>
        <v>3</v>
      </c>
      <c r="N307" s="2">
        <f t="shared" si="292"/>
        <v>1506.8700000000001</v>
      </c>
      <c r="O307" s="11" t="str">
        <f t="shared" si="293"/>
        <v xml:space="preserve"> </v>
      </c>
      <c r="P307" s="22">
        <f t="shared" si="294"/>
        <v>1</v>
      </c>
    </row>
    <row r="308" spans="1:16" ht="67.5" customHeight="1" x14ac:dyDescent="0.2">
      <c r="A308" s="26" t="s">
        <v>591</v>
      </c>
      <c r="B308" s="26" t="s">
        <v>592</v>
      </c>
      <c r="C308" s="24" t="s">
        <v>22</v>
      </c>
      <c r="D308" s="25">
        <v>3</v>
      </c>
      <c r="E308" s="25">
        <v>69.510000000000005</v>
      </c>
      <c r="F308" s="14">
        <f t="shared" si="286"/>
        <v>208.53000000000003</v>
      </c>
      <c r="G308" s="1"/>
      <c r="H308" s="2">
        <f t="shared" si="287"/>
        <v>0</v>
      </c>
      <c r="I308" s="3"/>
      <c r="J308" s="2">
        <f t="shared" si="288"/>
        <v>0</v>
      </c>
      <c r="K308" s="2">
        <f t="shared" si="289"/>
        <v>0</v>
      </c>
      <c r="L308" s="2">
        <f t="shared" si="290"/>
        <v>0</v>
      </c>
      <c r="M308" s="2">
        <f t="shared" si="291"/>
        <v>3</v>
      </c>
      <c r="N308" s="2">
        <f t="shared" si="292"/>
        <v>208.53000000000003</v>
      </c>
      <c r="O308" s="11" t="str">
        <f t="shared" si="293"/>
        <v xml:space="preserve"> </v>
      </c>
      <c r="P308" s="22">
        <f t="shared" si="294"/>
        <v>1</v>
      </c>
    </row>
    <row r="309" spans="1:16" ht="67.5" customHeight="1" x14ac:dyDescent="0.2">
      <c r="A309" s="26" t="s">
        <v>593</v>
      </c>
      <c r="B309" s="26" t="s">
        <v>594</v>
      </c>
      <c r="C309" s="24" t="s">
        <v>22</v>
      </c>
      <c r="D309" s="25">
        <v>3</v>
      </c>
      <c r="E309" s="25">
        <v>539.48</v>
      </c>
      <c r="F309" s="14">
        <f t="shared" si="286"/>
        <v>1618.44</v>
      </c>
      <c r="G309" s="1"/>
      <c r="H309" s="2">
        <f t="shared" si="287"/>
        <v>0</v>
      </c>
      <c r="I309" s="3"/>
      <c r="J309" s="2">
        <f t="shared" si="288"/>
        <v>0</v>
      </c>
      <c r="K309" s="2">
        <f t="shared" si="289"/>
        <v>0</v>
      </c>
      <c r="L309" s="2">
        <f t="shared" si="290"/>
        <v>0</v>
      </c>
      <c r="M309" s="2">
        <f t="shared" si="291"/>
        <v>3</v>
      </c>
      <c r="N309" s="2">
        <f t="shared" si="292"/>
        <v>1618.44</v>
      </c>
      <c r="O309" s="11" t="str">
        <f t="shared" si="293"/>
        <v xml:space="preserve"> </v>
      </c>
      <c r="P309" s="22">
        <f t="shared" si="294"/>
        <v>1</v>
      </c>
    </row>
    <row r="310" spans="1:16" ht="67.5" customHeight="1" x14ac:dyDescent="0.2">
      <c r="A310" s="26" t="s">
        <v>595</v>
      </c>
      <c r="B310" s="26" t="s">
        <v>596</v>
      </c>
      <c r="C310" s="24" t="s">
        <v>57</v>
      </c>
      <c r="D310" s="25">
        <v>1</v>
      </c>
      <c r="E310" s="25">
        <v>455.67</v>
      </c>
      <c r="F310" s="14">
        <f t="shared" si="286"/>
        <v>455.67</v>
      </c>
      <c r="G310" s="1"/>
      <c r="H310" s="2">
        <f t="shared" si="287"/>
        <v>0</v>
      </c>
      <c r="I310" s="3"/>
      <c r="J310" s="2">
        <f t="shared" si="288"/>
        <v>0</v>
      </c>
      <c r="K310" s="2">
        <f t="shared" si="289"/>
        <v>0</v>
      </c>
      <c r="L310" s="2">
        <f t="shared" si="290"/>
        <v>0</v>
      </c>
      <c r="M310" s="2">
        <f t="shared" si="291"/>
        <v>1</v>
      </c>
      <c r="N310" s="2">
        <f t="shared" si="292"/>
        <v>455.67</v>
      </c>
      <c r="O310" s="11" t="str">
        <f t="shared" si="293"/>
        <v xml:space="preserve"> </v>
      </c>
      <c r="P310" s="22">
        <f t="shared" si="294"/>
        <v>1</v>
      </c>
    </row>
    <row r="311" spans="1:16" ht="67.5" customHeight="1" x14ac:dyDescent="0.2">
      <c r="A311" s="26" t="s">
        <v>597</v>
      </c>
      <c r="B311" s="26" t="s">
        <v>598</v>
      </c>
      <c r="C311" s="24" t="s">
        <v>22</v>
      </c>
      <c r="D311" s="25">
        <v>2</v>
      </c>
      <c r="E311" s="25">
        <v>217.49</v>
      </c>
      <c r="F311" s="14">
        <f t="shared" si="286"/>
        <v>434.98</v>
      </c>
      <c r="G311" s="1"/>
      <c r="H311" s="2">
        <f t="shared" si="287"/>
        <v>0</v>
      </c>
      <c r="I311" s="3"/>
      <c r="J311" s="2">
        <f t="shared" si="288"/>
        <v>0</v>
      </c>
      <c r="K311" s="2">
        <f t="shared" si="289"/>
        <v>0</v>
      </c>
      <c r="L311" s="2">
        <f t="shared" si="290"/>
        <v>0</v>
      </c>
      <c r="M311" s="2">
        <f t="shared" si="291"/>
        <v>2</v>
      </c>
      <c r="N311" s="2">
        <f t="shared" si="292"/>
        <v>434.98</v>
      </c>
      <c r="O311" s="11" t="str">
        <f t="shared" si="293"/>
        <v xml:space="preserve"> </v>
      </c>
      <c r="P311" s="22">
        <f t="shared" si="294"/>
        <v>1</v>
      </c>
    </row>
    <row r="312" spans="1:16" x14ac:dyDescent="0.2">
      <c r="A312" s="26" t="s">
        <v>599</v>
      </c>
      <c r="B312" s="26" t="s">
        <v>600</v>
      </c>
      <c r="C312" s="24" t="s">
        <v>31</v>
      </c>
      <c r="D312" s="25">
        <v>1.1000000000000001</v>
      </c>
      <c r="E312" s="25">
        <v>71.08</v>
      </c>
      <c r="F312" s="14">
        <f t="shared" si="286"/>
        <v>78.188000000000002</v>
      </c>
      <c r="G312" s="1"/>
      <c r="H312" s="2">
        <f t="shared" si="287"/>
        <v>0</v>
      </c>
      <c r="I312" s="3"/>
      <c r="J312" s="2">
        <f t="shared" si="288"/>
        <v>0</v>
      </c>
      <c r="K312" s="2">
        <f t="shared" si="289"/>
        <v>0</v>
      </c>
      <c r="L312" s="2">
        <f t="shared" si="290"/>
        <v>0</v>
      </c>
      <c r="M312" s="2">
        <f t="shared" si="291"/>
        <v>1.1000000000000001</v>
      </c>
      <c r="N312" s="2">
        <f t="shared" si="292"/>
        <v>78.188000000000002</v>
      </c>
      <c r="O312" s="11" t="str">
        <f t="shared" si="293"/>
        <v xml:space="preserve"> </v>
      </c>
      <c r="P312" s="22">
        <f t="shared" si="294"/>
        <v>1</v>
      </c>
    </row>
    <row r="313" spans="1:16" x14ac:dyDescent="0.2">
      <c r="A313" s="26" t="s">
        <v>601</v>
      </c>
      <c r="B313" s="26" t="s">
        <v>602</v>
      </c>
      <c r="C313" s="24" t="s">
        <v>23</v>
      </c>
      <c r="D313" s="25">
        <v>1.8</v>
      </c>
      <c r="E313" s="25">
        <v>426.19</v>
      </c>
      <c r="F313" s="14">
        <f t="shared" si="286"/>
        <v>767.14200000000005</v>
      </c>
      <c r="G313" s="1"/>
      <c r="H313" s="2">
        <f t="shared" si="287"/>
        <v>0</v>
      </c>
      <c r="I313" s="3"/>
      <c r="J313" s="2">
        <f t="shared" si="288"/>
        <v>0</v>
      </c>
      <c r="K313" s="2">
        <f t="shared" si="289"/>
        <v>0</v>
      </c>
      <c r="L313" s="2">
        <f t="shared" si="290"/>
        <v>0</v>
      </c>
      <c r="M313" s="2">
        <f t="shared" si="291"/>
        <v>1.8</v>
      </c>
      <c r="N313" s="2">
        <f t="shared" si="292"/>
        <v>767.14200000000005</v>
      </c>
      <c r="O313" s="11" t="str">
        <f t="shared" si="293"/>
        <v xml:space="preserve"> </v>
      </c>
      <c r="P313" s="22">
        <f t="shared" si="294"/>
        <v>1</v>
      </c>
    </row>
    <row r="314" spans="1:16" ht="38.25" x14ac:dyDescent="0.2">
      <c r="A314" s="26" t="s">
        <v>603</v>
      </c>
      <c r="B314" s="26" t="s">
        <v>604</v>
      </c>
      <c r="C314" s="24" t="s">
        <v>22</v>
      </c>
      <c r="D314" s="25">
        <v>1</v>
      </c>
      <c r="E314" s="25">
        <v>2946.19</v>
      </c>
      <c r="F314" s="14">
        <f t="shared" si="286"/>
        <v>2946.19</v>
      </c>
      <c r="G314" s="1"/>
      <c r="H314" s="2">
        <f t="shared" si="287"/>
        <v>0</v>
      </c>
      <c r="I314" s="3"/>
      <c r="J314" s="2">
        <f t="shared" si="288"/>
        <v>0</v>
      </c>
      <c r="K314" s="2">
        <f t="shared" si="289"/>
        <v>0</v>
      </c>
      <c r="L314" s="2">
        <f t="shared" si="290"/>
        <v>0</v>
      </c>
      <c r="M314" s="2">
        <f t="shared" si="291"/>
        <v>1</v>
      </c>
      <c r="N314" s="2">
        <f t="shared" si="292"/>
        <v>2946.19</v>
      </c>
      <c r="O314" s="11" t="str">
        <f t="shared" si="293"/>
        <v xml:space="preserve"> </v>
      </c>
      <c r="P314" s="22">
        <f t="shared" si="294"/>
        <v>1</v>
      </c>
    </row>
    <row r="315" spans="1:16" ht="76.5" x14ac:dyDescent="0.2">
      <c r="A315" s="26" t="s">
        <v>605</v>
      </c>
      <c r="B315" s="26" t="s">
        <v>606</v>
      </c>
      <c r="C315" s="24" t="s">
        <v>22</v>
      </c>
      <c r="D315" s="25">
        <v>2</v>
      </c>
      <c r="E315" s="25">
        <v>653.77</v>
      </c>
      <c r="F315" s="14">
        <f t="shared" si="286"/>
        <v>1307.54</v>
      </c>
      <c r="G315" s="1"/>
      <c r="H315" s="2">
        <f t="shared" si="287"/>
        <v>0</v>
      </c>
      <c r="I315" s="3"/>
      <c r="J315" s="2">
        <f t="shared" si="288"/>
        <v>0</v>
      </c>
      <c r="K315" s="2">
        <f t="shared" si="289"/>
        <v>0</v>
      </c>
      <c r="L315" s="2">
        <f t="shared" si="290"/>
        <v>0</v>
      </c>
      <c r="M315" s="2">
        <f t="shared" si="291"/>
        <v>2</v>
      </c>
      <c r="N315" s="2">
        <f t="shared" si="292"/>
        <v>1307.54</v>
      </c>
      <c r="O315" s="11" t="str">
        <f t="shared" si="293"/>
        <v xml:space="preserve"> </v>
      </c>
      <c r="P315" s="22">
        <f t="shared" si="294"/>
        <v>1</v>
      </c>
    </row>
    <row r="316" spans="1:16" ht="51" x14ac:dyDescent="0.2">
      <c r="A316" s="26" t="s">
        <v>607</v>
      </c>
      <c r="B316" s="26" t="s">
        <v>608</v>
      </c>
      <c r="C316" s="24" t="s">
        <v>22</v>
      </c>
      <c r="D316" s="25">
        <v>3</v>
      </c>
      <c r="E316" s="25">
        <v>846.61</v>
      </c>
      <c r="F316" s="14">
        <f t="shared" si="286"/>
        <v>2539.83</v>
      </c>
      <c r="G316" s="1"/>
      <c r="H316" s="2">
        <f t="shared" si="287"/>
        <v>0</v>
      </c>
      <c r="I316" s="3"/>
      <c r="J316" s="2">
        <f t="shared" si="288"/>
        <v>0</v>
      </c>
      <c r="K316" s="2">
        <f t="shared" si="289"/>
        <v>0</v>
      </c>
      <c r="L316" s="2">
        <f t="shared" si="290"/>
        <v>0</v>
      </c>
      <c r="M316" s="2">
        <f t="shared" si="291"/>
        <v>3</v>
      </c>
      <c r="N316" s="2">
        <f t="shared" si="292"/>
        <v>2539.83</v>
      </c>
      <c r="O316" s="11" t="str">
        <f t="shared" si="293"/>
        <v xml:space="preserve"> </v>
      </c>
      <c r="P316" s="22">
        <f t="shared" si="294"/>
        <v>1</v>
      </c>
    </row>
    <row r="317" spans="1:16" ht="51" x14ac:dyDescent="0.2">
      <c r="A317" s="26" t="s">
        <v>609</v>
      </c>
      <c r="B317" s="26" t="s">
        <v>610</v>
      </c>
      <c r="C317" s="24" t="s">
        <v>22</v>
      </c>
      <c r="D317" s="25">
        <v>1</v>
      </c>
      <c r="E317" s="25">
        <v>870</v>
      </c>
      <c r="F317" s="14">
        <f t="shared" si="286"/>
        <v>870</v>
      </c>
      <c r="G317" s="1"/>
      <c r="H317" s="2">
        <f t="shared" si="287"/>
        <v>0</v>
      </c>
      <c r="I317" s="3"/>
      <c r="J317" s="2">
        <f t="shared" si="288"/>
        <v>0</v>
      </c>
      <c r="K317" s="2">
        <f t="shared" si="289"/>
        <v>0</v>
      </c>
      <c r="L317" s="2">
        <f t="shared" si="290"/>
        <v>0</v>
      </c>
      <c r="M317" s="2">
        <f t="shared" si="291"/>
        <v>1</v>
      </c>
      <c r="N317" s="2">
        <f t="shared" si="292"/>
        <v>870</v>
      </c>
      <c r="O317" s="11" t="str">
        <f t="shared" si="293"/>
        <v xml:space="preserve"> </v>
      </c>
      <c r="P317" s="22">
        <f t="shared" si="294"/>
        <v>1</v>
      </c>
    </row>
    <row r="318" spans="1:16" ht="63.75" x14ac:dyDescent="0.2">
      <c r="A318" s="26" t="s">
        <v>611</v>
      </c>
      <c r="B318" s="26" t="s">
        <v>612</v>
      </c>
      <c r="C318" s="24" t="s">
        <v>22</v>
      </c>
      <c r="D318" s="25">
        <v>2</v>
      </c>
      <c r="E318" s="25">
        <v>943.33</v>
      </c>
      <c r="F318" s="14">
        <f t="shared" si="286"/>
        <v>1886.66</v>
      </c>
      <c r="G318" s="1"/>
      <c r="H318" s="2">
        <f t="shared" si="287"/>
        <v>0</v>
      </c>
      <c r="I318" s="3"/>
      <c r="J318" s="2">
        <f t="shared" si="288"/>
        <v>0</v>
      </c>
      <c r="K318" s="2">
        <f t="shared" si="289"/>
        <v>0</v>
      </c>
      <c r="L318" s="2">
        <f t="shared" si="290"/>
        <v>0</v>
      </c>
      <c r="M318" s="2">
        <f t="shared" si="291"/>
        <v>2</v>
      </c>
      <c r="N318" s="2">
        <f t="shared" si="292"/>
        <v>1886.66</v>
      </c>
      <c r="O318" s="11" t="str">
        <f t="shared" si="293"/>
        <v xml:space="preserve"> </v>
      </c>
      <c r="P318" s="22">
        <f t="shared" si="294"/>
        <v>1</v>
      </c>
    </row>
    <row r="319" spans="1:16" ht="51" x14ac:dyDescent="0.2">
      <c r="A319" s="26" t="s">
        <v>613</v>
      </c>
      <c r="B319" s="26" t="s">
        <v>614</v>
      </c>
      <c r="C319" s="24" t="s">
        <v>22</v>
      </c>
      <c r="D319" s="25">
        <v>1</v>
      </c>
      <c r="E319" s="25">
        <v>1613.09</v>
      </c>
      <c r="F319" s="14">
        <f t="shared" si="286"/>
        <v>1613.09</v>
      </c>
      <c r="G319" s="1"/>
      <c r="H319" s="2">
        <f t="shared" si="287"/>
        <v>0</v>
      </c>
      <c r="I319" s="3"/>
      <c r="J319" s="2">
        <f t="shared" si="288"/>
        <v>0</v>
      </c>
      <c r="K319" s="2">
        <f t="shared" si="289"/>
        <v>0</v>
      </c>
      <c r="L319" s="2">
        <f t="shared" si="290"/>
        <v>0</v>
      </c>
      <c r="M319" s="2">
        <f t="shared" si="291"/>
        <v>1</v>
      </c>
      <c r="N319" s="2">
        <f t="shared" si="292"/>
        <v>1613.09</v>
      </c>
      <c r="O319" s="11" t="str">
        <f t="shared" si="293"/>
        <v xml:space="preserve"> </v>
      </c>
      <c r="P319" s="22">
        <f t="shared" si="294"/>
        <v>1</v>
      </c>
    </row>
    <row r="320" spans="1:16" ht="25.5" x14ac:dyDescent="0.2">
      <c r="A320" s="26" t="s">
        <v>615</v>
      </c>
      <c r="B320" s="26" t="s">
        <v>616</v>
      </c>
      <c r="C320" s="24" t="s">
        <v>22</v>
      </c>
      <c r="D320" s="25">
        <v>6</v>
      </c>
      <c r="E320" s="25">
        <v>35.89</v>
      </c>
      <c r="F320" s="14">
        <f t="shared" si="286"/>
        <v>215.34</v>
      </c>
      <c r="G320" s="1"/>
      <c r="H320" s="2">
        <f t="shared" si="287"/>
        <v>0</v>
      </c>
      <c r="I320" s="3"/>
      <c r="J320" s="2">
        <f t="shared" si="288"/>
        <v>0</v>
      </c>
      <c r="K320" s="2">
        <f t="shared" si="289"/>
        <v>0</v>
      </c>
      <c r="L320" s="2">
        <f t="shared" si="290"/>
        <v>0</v>
      </c>
      <c r="M320" s="2">
        <f t="shared" si="291"/>
        <v>6</v>
      </c>
      <c r="N320" s="2">
        <f t="shared" si="292"/>
        <v>215.34</v>
      </c>
      <c r="O320" s="11" t="str">
        <f t="shared" si="293"/>
        <v xml:space="preserve"> </v>
      </c>
      <c r="P320" s="22">
        <f t="shared" si="294"/>
        <v>1</v>
      </c>
    </row>
    <row r="321" spans="1:16" ht="25.5" x14ac:dyDescent="0.2">
      <c r="A321" s="26" t="s">
        <v>617</v>
      </c>
      <c r="B321" s="26" t="s">
        <v>618</v>
      </c>
      <c r="C321" s="24" t="s">
        <v>22</v>
      </c>
      <c r="D321" s="25">
        <v>6</v>
      </c>
      <c r="E321" s="25">
        <v>159.19999999999999</v>
      </c>
      <c r="F321" s="14">
        <f t="shared" si="286"/>
        <v>955.19999999999993</v>
      </c>
      <c r="G321" s="1"/>
      <c r="H321" s="2">
        <f t="shared" si="287"/>
        <v>0</v>
      </c>
      <c r="I321" s="3"/>
      <c r="J321" s="2">
        <f t="shared" si="288"/>
        <v>0</v>
      </c>
      <c r="K321" s="2">
        <f t="shared" si="289"/>
        <v>0</v>
      </c>
      <c r="L321" s="2">
        <f t="shared" si="290"/>
        <v>0</v>
      </c>
      <c r="M321" s="2">
        <f t="shared" si="291"/>
        <v>6</v>
      </c>
      <c r="N321" s="2">
        <f t="shared" si="292"/>
        <v>955.19999999999993</v>
      </c>
      <c r="O321" s="11" t="str">
        <f t="shared" si="293"/>
        <v xml:space="preserve"> </v>
      </c>
      <c r="P321" s="22">
        <f t="shared" si="294"/>
        <v>1</v>
      </c>
    </row>
    <row r="322" spans="1:16" ht="25.5" x14ac:dyDescent="0.2">
      <c r="A322" s="26" t="s">
        <v>619</v>
      </c>
      <c r="B322" s="26" t="s">
        <v>620</v>
      </c>
      <c r="C322" s="24" t="s">
        <v>22</v>
      </c>
      <c r="D322" s="25">
        <v>1</v>
      </c>
      <c r="E322" s="25">
        <v>87.18</v>
      </c>
      <c r="F322" s="14">
        <f t="shared" si="286"/>
        <v>87.18</v>
      </c>
      <c r="G322" s="1"/>
      <c r="H322" s="2">
        <f t="shared" si="287"/>
        <v>0</v>
      </c>
      <c r="I322" s="3"/>
      <c r="J322" s="2">
        <f t="shared" si="288"/>
        <v>0</v>
      </c>
      <c r="K322" s="2">
        <f t="shared" si="289"/>
        <v>0</v>
      </c>
      <c r="L322" s="2">
        <f t="shared" si="290"/>
        <v>0</v>
      </c>
      <c r="M322" s="2">
        <f t="shared" si="291"/>
        <v>1</v>
      </c>
      <c r="N322" s="2">
        <f t="shared" si="292"/>
        <v>87.18</v>
      </c>
      <c r="O322" s="11" t="str">
        <f t="shared" si="293"/>
        <v xml:space="preserve"> </v>
      </c>
      <c r="P322" s="22">
        <f t="shared" si="294"/>
        <v>1</v>
      </c>
    </row>
    <row r="323" spans="1:16" ht="25.5" x14ac:dyDescent="0.2">
      <c r="A323" s="26" t="s">
        <v>621</v>
      </c>
      <c r="B323" s="26" t="s">
        <v>622</v>
      </c>
      <c r="C323" s="24" t="s">
        <v>22</v>
      </c>
      <c r="D323" s="25">
        <v>2</v>
      </c>
      <c r="E323" s="25">
        <v>124.24</v>
      </c>
      <c r="F323" s="14">
        <f t="shared" si="286"/>
        <v>248.48</v>
      </c>
      <c r="G323" s="1"/>
      <c r="H323" s="2">
        <f t="shared" si="287"/>
        <v>0</v>
      </c>
      <c r="I323" s="3"/>
      <c r="J323" s="2">
        <f t="shared" si="288"/>
        <v>0</v>
      </c>
      <c r="K323" s="2">
        <f t="shared" si="289"/>
        <v>0</v>
      </c>
      <c r="L323" s="2">
        <f t="shared" si="290"/>
        <v>0</v>
      </c>
      <c r="M323" s="2">
        <f t="shared" si="291"/>
        <v>2</v>
      </c>
      <c r="N323" s="2">
        <f t="shared" si="292"/>
        <v>248.48</v>
      </c>
      <c r="O323" s="11" t="str">
        <f t="shared" si="293"/>
        <v xml:space="preserve"> </v>
      </c>
      <c r="P323" s="22">
        <f t="shared" si="294"/>
        <v>1</v>
      </c>
    </row>
    <row r="324" spans="1:16" ht="25.5" x14ac:dyDescent="0.2">
      <c r="A324" s="26" t="s">
        <v>623</v>
      </c>
      <c r="B324" s="26" t="s">
        <v>624</v>
      </c>
      <c r="C324" s="24" t="s">
        <v>22</v>
      </c>
      <c r="D324" s="25">
        <v>1</v>
      </c>
      <c r="E324" s="25">
        <v>101.86</v>
      </c>
      <c r="F324" s="14">
        <f t="shared" si="286"/>
        <v>101.86</v>
      </c>
      <c r="G324" s="1"/>
      <c r="H324" s="2">
        <f t="shared" si="287"/>
        <v>0</v>
      </c>
      <c r="I324" s="3"/>
      <c r="J324" s="2">
        <f t="shared" si="288"/>
        <v>0</v>
      </c>
      <c r="K324" s="2">
        <f t="shared" si="289"/>
        <v>0</v>
      </c>
      <c r="L324" s="2">
        <f t="shared" si="290"/>
        <v>0</v>
      </c>
      <c r="M324" s="2">
        <f t="shared" si="291"/>
        <v>1</v>
      </c>
      <c r="N324" s="2">
        <f t="shared" si="292"/>
        <v>101.86</v>
      </c>
      <c r="O324" s="11" t="str">
        <f t="shared" si="293"/>
        <v xml:space="preserve"> </v>
      </c>
      <c r="P324" s="22">
        <f t="shared" si="294"/>
        <v>1</v>
      </c>
    </row>
    <row r="325" spans="1:16" ht="25.5" x14ac:dyDescent="0.2">
      <c r="A325" s="26" t="s">
        <v>625</v>
      </c>
      <c r="B325" s="26" t="s">
        <v>626</v>
      </c>
      <c r="C325" s="24" t="s">
        <v>22</v>
      </c>
      <c r="D325" s="25">
        <v>3</v>
      </c>
      <c r="E325" s="25">
        <v>111.53</v>
      </c>
      <c r="F325" s="14">
        <f t="shared" si="286"/>
        <v>334.59000000000003</v>
      </c>
      <c r="G325" s="1"/>
      <c r="H325" s="2">
        <f t="shared" si="287"/>
        <v>0</v>
      </c>
      <c r="I325" s="3"/>
      <c r="J325" s="2">
        <f t="shared" si="288"/>
        <v>0</v>
      </c>
      <c r="K325" s="2">
        <f t="shared" si="289"/>
        <v>0</v>
      </c>
      <c r="L325" s="2">
        <f t="shared" si="290"/>
        <v>0</v>
      </c>
      <c r="M325" s="2">
        <f t="shared" si="291"/>
        <v>3</v>
      </c>
      <c r="N325" s="2">
        <f t="shared" si="292"/>
        <v>334.59000000000003</v>
      </c>
      <c r="O325" s="11" t="str">
        <f t="shared" si="293"/>
        <v xml:space="preserve"> </v>
      </c>
      <c r="P325" s="22">
        <f t="shared" si="294"/>
        <v>1</v>
      </c>
    </row>
    <row r="326" spans="1:16" ht="25.5" x14ac:dyDescent="0.2">
      <c r="A326" s="26" t="s">
        <v>627</v>
      </c>
      <c r="B326" s="26" t="s">
        <v>628</v>
      </c>
      <c r="C326" s="24" t="s">
        <v>22</v>
      </c>
      <c r="D326" s="25">
        <v>2</v>
      </c>
      <c r="E326" s="25">
        <v>93.44</v>
      </c>
      <c r="F326" s="14">
        <f t="shared" si="286"/>
        <v>186.88</v>
      </c>
      <c r="G326" s="1"/>
      <c r="H326" s="2">
        <f t="shared" si="287"/>
        <v>0</v>
      </c>
      <c r="I326" s="3"/>
      <c r="J326" s="2">
        <f t="shared" si="288"/>
        <v>0</v>
      </c>
      <c r="K326" s="2">
        <f t="shared" si="289"/>
        <v>0</v>
      </c>
      <c r="L326" s="2">
        <f t="shared" si="290"/>
        <v>0</v>
      </c>
      <c r="M326" s="2">
        <f t="shared" si="291"/>
        <v>2</v>
      </c>
      <c r="N326" s="2">
        <f t="shared" si="292"/>
        <v>186.88</v>
      </c>
      <c r="O326" s="11" t="str">
        <f t="shared" si="293"/>
        <v xml:space="preserve"> </v>
      </c>
      <c r="P326" s="22">
        <f t="shared" si="294"/>
        <v>1</v>
      </c>
    </row>
    <row r="327" spans="1:16" ht="25.5" x14ac:dyDescent="0.2">
      <c r="A327" s="26" t="s">
        <v>629</v>
      </c>
      <c r="B327" s="26" t="s">
        <v>630</v>
      </c>
      <c r="C327" s="24" t="s">
        <v>22</v>
      </c>
      <c r="D327" s="25">
        <v>1</v>
      </c>
      <c r="E327" s="25">
        <v>58.72</v>
      </c>
      <c r="F327" s="14">
        <f t="shared" si="286"/>
        <v>58.72</v>
      </c>
      <c r="G327" s="1"/>
      <c r="H327" s="2">
        <f t="shared" si="287"/>
        <v>0</v>
      </c>
      <c r="I327" s="3"/>
      <c r="J327" s="2">
        <f t="shared" si="288"/>
        <v>0</v>
      </c>
      <c r="K327" s="2">
        <f t="shared" si="289"/>
        <v>0</v>
      </c>
      <c r="L327" s="2">
        <f t="shared" si="290"/>
        <v>0</v>
      </c>
      <c r="M327" s="2">
        <f t="shared" si="291"/>
        <v>1</v>
      </c>
      <c r="N327" s="2">
        <f t="shared" si="292"/>
        <v>58.72</v>
      </c>
      <c r="O327" s="11" t="str">
        <f t="shared" si="293"/>
        <v xml:space="preserve"> </v>
      </c>
      <c r="P327" s="22">
        <f t="shared" si="294"/>
        <v>1</v>
      </c>
    </row>
    <row r="328" spans="1:16" ht="25.5" x14ac:dyDescent="0.2">
      <c r="A328" s="26" t="s">
        <v>631</v>
      </c>
      <c r="B328" s="26" t="s">
        <v>632</v>
      </c>
      <c r="C328" s="24" t="s">
        <v>22</v>
      </c>
      <c r="D328" s="25">
        <v>1</v>
      </c>
      <c r="E328" s="25">
        <v>2110.84</v>
      </c>
      <c r="F328" s="14">
        <f t="shared" si="286"/>
        <v>2110.84</v>
      </c>
      <c r="G328" s="1"/>
      <c r="H328" s="2">
        <f t="shared" si="287"/>
        <v>0</v>
      </c>
      <c r="I328" s="3"/>
      <c r="J328" s="2">
        <f t="shared" si="288"/>
        <v>0</v>
      </c>
      <c r="K328" s="2">
        <f t="shared" si="289"/>
        <v>0</v>
      </c>
      <c r="L328" s="2">
        <f t="shared" si="290"/>
        <v>0</v>
      </c>
      <c r="M328" s="2">
        <f t="shared" si="291"/>
        <v>1</v>
      </c>
      <c r="N328" s="2">
        <f t="shared" si="292"/>
        <v>2110.84</v>
      </c>
      <c r="O328" s="11" t="str">
        <f t="shared" si="293"/>
        <v xml:space="preserve"> </v>
      </c>
      <c r="P328" s="22">
        <f t="shared" si="294"/>
        <v>1</v>
      </c>
    </row>
    <row r="329" spans="1:16" ht="38.25" x14ac:dyDescent="0.2">
      <c r="A329" s="26" t="s">
        <v>633</v>
      </c>
      <c r="B329" s="26" t="s">
        <v>634</v>
      </c>
      <c r="C329" s="24" t="s">
        <v>23</v>
      </c>
      <c r="D329" s="25">
        <v>6.2</v>
      </c>
      <c r="E329" s="25">
        <v>809.67</v>
      </c>
      <c r="F329" s="14">
        <f t="shared" si="286"/>
        <v>5019.9539999999997</v>
      </c>
      <c r="G329" s="1"/>
      <c r="H329" s="2">
        <f t="shared" si="287"/>
        <v>0</v>
      </c>
      <c r="I329" s="3"/>
      <c r="J329" s="2">
        <f t="shared" si="288"/>
        <v>0</v>
      </c>
      <c r="K329" s="2">
        <f t="shared" si="289"/>
        <v>0</v>
      </c>
      <c r="L329" s="2">
        <f t="shared" si="290"/>
        <v>0</v>
      </c>
      <c r="M329" s="2">
        <f t="shared" si="291"/>
        <v>6.2</v>
      </c>
      <c r="N329" s="2">
        <f t="shared" si="292"/>
        <v>5019.9539999999997</v>
      </c>
      <c r="O329" s="11" t="str">
        <f t="shared" si="293"/>
        <v xml:space="preserve"> </v>
      </c>
      <c r="P329" s="22">
        <f t="shared" si="294"/>
        <v>1</v>
      </c>
    </row>
    <row r="330" spans="1:16" ht="25.5" x14ac:dyDescent="0.2">
      <c r="A330" s="26" t="s">
        <v>635</v>
      </c>
      <c r="B330" s="26" t="s">
        <v>636</v>
      </c>
      <c r="C330" s="24" t="s">
        <v>31</v>
      </c>
      <c r="D330" s="25">
        <v>3.45</v>
      </c>
      <c r="E330" s="25">
        <v>144.6</v>
      </c>
      <c r="F330" s="14">
        <f t="shared" si="286"/>
        <v>498.87</v>
      </c>
      <c r="G330" s="1"/>
      <c r="H330" s="2">
        <f t="shared" si="287"/>
        <v>0</v>
      </c>
      <c r="I330" s="3"/>
      <c r="J330" s="2">
        <f t="shared" si="288"/>
        <v>0</v>
      </c>
      <c r="K330" s="2">
        <f t="shared" si="289"/>
        <v>0</v>
      </c>
      <c r="L330" s="2">
        <f t="shared" si="290"/>
        <v>0</v>
      </c>
      <c r="M330" s="2">
        <f t="shared" si="291"/>
        <v>3.45</v>
      </c>
      <c r="N330" s="2">
        <f t="shared" si="292"/>
        <v>498.87</v>
      </c>
      <c r="O330" s="11" t="str">
        <f t="shared" si="293"/>
        <v xml:space="preserve"> </v>
      </c>
      <c r="P330" s="22">
        <f t="shared" si="294"/>
        <v>1</v>
      </c>
    </row>
    <row r="331" spans="1:16" ht="25.5" x14ac:dyDescent="0.2">
      <c r="A331" s="26" t="s">
        <v>637</v>
      </c>
      <c r="B331" s="26" t="s">
        <v>638</v>
      </c>
      <c r="C331" s="24" t="s">
        <v>22</v>
      </c>
      <c r="D331" s="25">
        <v>2</v>
      </c>
      <c r="E331" s="25">
        <v>1167.56</v>
      </c>
      <c r="F331" s="14">
        <f t="shared" si="286"/>
        <v>2335.12</v>
      </c>
      <c r="G331" s="1"/>
      <c r="H331" s="2">
        <f t="shared" si="287"/>
        <v>0</v>
      </c>
      <c r="I331" s="3"/>
      <c r="J331" s="2">
        <f t="shared" si="288"/>
        <v>0</v>
      </c>
      <c r="K331" s="2">
        <f t="shared" si="289"/>
        <v>0</v>
      </c>
      <c r="L331" s="2">
        <f t="shared" si="290"/>
        <v>0</v>
      </c>
      <c r="M331" s="2">
        <f t="shared" si="291"/>
        <v>2</v>
      </c>
      <c r="N331" s="2">
        <f t="shared" si="292"/>
        <v>2335.12</v>
      </c>
      <c r="O331" s="11" t="str">
        <f t="shared" si="293"/>
        <v xml:space="preserve"> </v>
      </c>
      <c r="P331" s="22">
        <f t="shared" si="294"/>
        <v>1</v>
      </c>
    </row>
    <row r="332" spans="1:16" x14ac:dyDescent="0.2">
      <c r="A332" s="27" t="s">
        <v>639</v>
      </c>
      <c r="B332" s="27" t="s">
        <v>640</v>
      </c>
      <c r="C332" s="28"/>
      <c r="D332" s="29"/>
      <c r="E332" s="29"/>
      <c r="F332" s="30">
        <f>SUM(F333:F339)</f>
        <v>4475.0199999999995</v>
      </c>
      <c r="G332" s="31"/>
      <c r="H332" s="30">
        <f>SUM(H333:H339)</f>
        <v>0</v>
      </c>
      <c r="I332" s="31"/>
      <c r="J332" s="30">
        <f>SUM(J333:J339)</f>
        <v>0</v>
      </c>
      <c r="K332" s="31"/>
      <c r="L332" s="30">
        <f>SUM(L333:L339)</f>
        <v>0</v>
      </c>
      <c r="M332" s="31"/>
      <c r="N332" s="30">
        <f>SUM(N333:N339)</f>
        <v>4475.0199999999995</v>
      </c>
      <c r="O332" s="13" t="str">
        <f t="shared" si="293"/>
        <v xml:space="preserve"> </v>
      </c>
      <c r="P332" s="21">
        <f t="shared" si="294"/>
        <v>1</v>
      </c>
    </row>
    <row r="333" spans="1:16" ht="38.25" x14ac:dyDescent="0.2">
      <c r="A333" s="26" t="s">
        <v>641</v>
      </c>
      <c r="B333" s="26" t="s">
        <v>642</v>
      </c>
      <c r="C333" s="24" t="s">
        <v>22</v>
      </c>
      <c r="D333" s="25">
        <v>12</v>
      </c>
      <c r="E333" s="25">
        <v>27.68</v>
      </c>
      <c r="F333" s="14">
        <f t="shared" si="286"/>
        <v>332.15999999999997</v>
      </c>
      <c r="G333" s="1"/>
      <c r="H333" s="2">
        <f t="shared" si="287"/>
        <v>0</v>
      </c>
      <c r="I333" s="3"/>
      <c r="J333" s="2">
        <f t="shared" si="288"/>
        <v>0</v>
      </c>
      <c r="K333" s="2">
        <f t="shared" si="289"/>
        <v>0</v>
      </c>
      <c r="L333" s="2">
        <f t="shared" si="290"/>
        <v>0</v>
      </c>
      <c r="M333" s="2">
        <f t="shared" si="291"/>
        <v>12</v>
      </c>
      <c r="N333" s="2">
        <f t="shared" si="292"/>
        <v>332.15999999999997</v>
      </c>
      <c r="O333" s="11" t="str">
        <f t="shared" si="293"/>
        <v xml:space="preserve"> </v>
      </c>
      <c r="P333" s="22">
        <f t="shared" si="294"/>
        <v>1</v>
      </c>
    </row>
    <row r="334" spans="1:16" ht="38.25" x14ac:dyDescent="0.2">
      <c r="A334" s="26" t="s">
        <v>643</v>
      </c>
      <c r="B334" s="26" t="s">
        <v>100</v>
      </c>
      <c r="C334" s="24" t="s">
        <v>22</v>
      </c>
      <c r="D334" s="25">
        <v>6</v>
      </c>
      <c r="E334" s="25">
        <v>275.48</v>
      </c>
      <c r="F334" s="14">
        <f t="shared" si="286"/>
        <v>1652.88</v>
      </c>
      <c r="G334" s="1"/>
      <c r="H334" s="2">
        <f t="shared" si="287"/>
        <v>0</v>
      </c>
      <c r="I334" s="3"/>
      <c r="J334" s="2">
        <f t="shared" si="288"/>
        <v>0</v>
      </c>
      <c r="K334" s="2">
        <f t="shared" si="289"/>
        <v>0</v>
      </c>
      <c r="L334" s="2">
        <f t="shared" si="290"/>
        <v>0</v>
      </c>
      <c r="M334" s="2">
        <f t="shared" si="291"/>
        <v>6</v>
      </c>
      <c r="N334" s="2">
        <f t="shared" si="292"/>
        <v>1652.88</v>
      </c>
      <c r="O334" s="11" t="str">
        <f t="shared" si="293"/>
        <v xml:space="preserve"> </v>
      </c>
      <c r="P334" s="22">
        <f t="shared" si="294"/>
        <v>1</v>
      </c>
    </row>
    <row r="335" spans="1:16" ht="25.5" x14ac:dyDescent="0.2">
      <c r="A335" s="26" t="s">
        <v>644</v>
      </c>
      <c r="B335" s="26" t="s">
        <v>645</v>
      </c>
      <c r="C335" s="24" t="s">
        <v>65</v>
      </c>
      <c r="D335" s="25">
        <v>6</v>
      </c>
      <c r="E335" s="25">
        <v>27.63</v>
      </c>
      <c r="F335" s="14">
        <f t="shared" si="286"/>
        <v>165.78</v>
      </c>
      <c r="G335" s="1"/>
      <c r="H335" s="2">
        <f t="shared" si="287"/>
        <v>0</v>
      </c>
      <c r="I335" s="3"/>
      <c r="J335" s="2">
        <f t="shared" si="288"/>
        <v>0</v>
      </c>
      <c r="K335" s="2">
        <f t="shared" si="289"/>
        <v>0</v>
      </c>
      <c r="L335" s="2">
        <f t="shared" si="290"/>
        <v>0</v>
      </c>
      <c r="M335" s="2">
        <f t="shared" si="291"/>
        <v>6</v>
      </c>
      <c r="N335" s="2">
        <f t="shared" si="292"/>
        <v>165.78</v>
      </c>
      <c r="O335" s="11" t="str">
        <f t="shared" si="293"/>
        <v xml:space="preserve"> </v>
      </c>
      <c r="P335" s="22">
        <f t="shared" si="294"/>
        <v>1</v>
      </c>
    </row>
    <row r="336" spans="1:16" ht="25.5" x14ac:dyDescent="0.2">
      <c r="A336" s="26" t="s">
        <v>646</v>
      </c>
      <c r="B336" s="26" t="s">
        <v>99</v>
      </c>
      <c r="C336" s="24" t="s">
        <v>65</v>
      </c>
      <c r="D336" s="25">
        <v>18</v>
      </c>
      <c r="E336" s="25">
        <v>58.75</v>
      </c>
      <c r="F336" s="14">
        <f t="shared" si="286"/>
        <v>1057.5</v>
      </c>
      <c r="G336" s="1"/>
      <c r="H336" s="2">
        <f t="shared" si="287"/>
        <v>0</v>
      </c>
      <c r="I336" s="3"/>
      <c r="J336" s="2">
        <f t="shared" si="288"/>
        <v>0</v>
      </c>
      <c r="K336" s="2">
        <f t="shared" si="289"/>
        <v>0</v>
      </c>
      <c r="L336" s="2">
        <f t="shared" si="290"/>
        <v>0</v>
      </c>
      <c r="M336" s="2">
        <f t="shared" si="291"/>
        <v>18</v>
      </c>
      <c r="N336" s="2">
        <f t="shared" si="292"/>
        <v>1057.5</v>
      </c>
      <c r="O336" s="11" t="str">
        <f t="shared" si="293"/>
        <v xml:space="preserve"> </v>
      </c>
      <c r="P336" s="22">
        <f t="shared" si="294"/>
        <v>1</v>
      </c>
    </row>
    <row r="337" spans="1:16" ht="25.5" x14ac:dyDescent="0.2">
      <c r="A337" s="26" t="s">
        <v>647</v>
      </c>
      <c r="B337" s="26" t="s">
        <v>99</v>
      </c>
      <c r="C337" s="24" t="s">
        <v>65</v>
      </c>
      <c r="D337" s="25">
        <v>3</v>
      </c>
      <c r="E337" s="25">
        <v>58.75</v>
      </c>
      <c r="F337" s="14">
        <f t="shared" si="286"/>
        <v>176.25</v>
      </c>
      <c r="G337" s="1"/>
      <c r="H337" s="2">
        <f t="shared" si="287"/>
        <v>0</v>
      </c>
      <c r="I337" s="3"/>
      <c r="J337" s="2">
        <f t="shared" si="288"/>
        <v>0</v>
      </c>
      <c r="K337" s="2">
        <f t="shared" si="289"/>
        <v>0</v>
      </c>
      <c r="L337" s="2">
        <f t="shared" si="290"/>
        <v>0</v>
      </c>
      <c r="M337" s="2">
        <f t="shared" si="291"/>
        <v>3</v>
      </c>
      <c r="N337" s="2">
        <f t="shared" si="292"/>
        <v>176.25</v>
      </c>
      <c r="O337" s="11" t="str">
        <f t="shared" si="293"/>
        <v xml:space="preserve"> </v>
      </c>
      <c r="P337" s="22">
        <f t="shared" si="294"/>
        <v>1</v>
      </c>
    </row>
    <row r="338" spans="1:16" ht="25.5" x14ac:dyDescent="0.2">
      <c r="A338" s="26" t="s">
        <v>648</v>
      </c>
      <c r="B338" s="26" t="s">
        <v>99</v>
      </c>
      <c r="C338" s="24" t="s">
        <v>65</v>
      </c>
      <c r="D338" s="25">
        <v>15</v>
      </c>
      <c r="E338" s="25">
        <v>58.75</v>
      </c>
      <c r="F338" s="14">
        <f t="shared" si="286"/>
        <v>881.25</v>
      </c>
      <c r="G338" s="1"/>
      <c r="H338" s="2">
        <f t="shared" si="287"/>
        <v>0</v>
      </c>
      <c r="I338" s="3"/>
      <c r="J338" s="2">
        <f t="shared" si="288"/>
        <v>0</v>
      </c>
      <c r="K338" s="2">
        <f t="shared" si="289"/>
        <v>0</v>
      </c>
      <c r="L338" s="2">
        <f t="shared" si="290"/>
        <v>0</v>
      </c>
      <c r="M338" s="2">
        <f t="shared" si="291"/>
        <v>15</v>
      </c>
      <c r="N338" s="2">
        <f t="shared" si="292"/>
        <v>881.25</v>
      </c>
      <c r="O338" s="11" t="str">
        <f t="shared" si="293"/>
        <v xml:space="preserve"> </v>
      </c>
      <c r="P338" s="22">
        <f t="shared" si="294"/>
        <v>1</v>
      </c>
    </row>
    <row r="339" spans="1:16" ht="27" customHeight="1" x14ac:dyDescent="0.2">
      <c r="A339" s="26" t="s">
        <v>649</v>
      </c>
      <c r="B339" s="26" t="s">
        <v>650</v>
      </c>
      <c r="C339" s="24" t="s">
        <v>65</v>
      </c>
      <c r="D339" s="25">
        <v>2</v>
      </c>
      <c r="E339" s="25">
        <v>104.6</v>
      </c>
      <c r="F339" s="14">
        <f t="shared" si="286"/>
        <v>209.2</v>
      </c>
      <c r="G339" s="1"/>
      <c r="H339" s="2">
        <f t="shared" si="287"/>
        <v>0</v>
      </c>
      <c r="I339" s="3"/>
      <c r="J339" s="2">
        <f t="shared" si="288"/>
        <v>0</v>
      </c>
      <c r="K339" s="2">
        <f t="shared" si="289"/>
        <v>0</v>
      </c>
      <c r="L339" s="2">
        <f t="shared" si="290"/>
        <v>0</v>
      </c>
      <c r="M339" s="2">
        <f t="shared" si="291"/>
        <v>2</v>
      </c>
      <c r="N339" s="2">
        <f t="shared" si="292"/>
        <v>209.2</v>
      </c>
      <c r="O339" s="11" t="str">
        <f t="shared" si="293"/>
        <v xml:space="preserve"> </v>
      </c>
      <c r="P339" s="22">
        <f t="shared" si="294"/>
        <v>1</v>
      </c>
    </row>
    <row r="340" spans="1:16" ht="25.5" x14ac:dyDescent="0.2">
      <c r="A340" s="27" t="s">
        <v>651</v>
      </c>
      <c r="B340" s="27" t="s">
        <v>652</v>
      </c>
      <c r="C340" s="28"/>
      <c r="D340" s="29"/>
      <c r="E340" s="29"/>
      <c r="F340" s="30">
        <f>SUM(F341:F363)</f>
        <v>20581.380000000005</v>
      </c>
      <c r="G340" s="31"/>
      <c r="H340" s="30">
        <f>SUM(H341:H363)</f>
        <v>0</v>
      </c>
      <c r="I340" s="31"/>
      <c r="J340" s="30">
        <f>SUM(J341:J363)</f>
        <v>0</v>
      </c>
      <c r="K340" s="31"/>
      <c r="L340" s="30">
        <f>SUM(L341:L363)</f>
        <v>0</v>
      </c>
      <c r="M340" s="31"/>
      <c r="N340" s="30">
        <f>SUM(N341:N363)</f>
        <v>20581.380000000005</v>
      </c>
      <c r="O340" s="13" t="str">
        <f t="shared" si="293"/>
        <v xml:space="preserve"> </v>
      </c>
      <c r="P340" s="21">
        <f t="shared" si="294"/>
        <v>1</v>
      </c>
    </row>
    <row r="341" spans="1:16" ht="36" customHeight="1" x14ac:dyDescent="0.2">
      <c r="A341" s="26" t="s">
        <v>653</v>
      </c>
      <c r="B341" s="26" t="s">
        <v>654</v>
      </c>
      <c r="C341" s="24" t="s">
        <v>31</v>
      </c>
      <c r="D341" s="25">
        <v>3</v>
      </c>
      <c r="E341" s="25">
        <v>14.67</v>
      </c>
      <c r="F341" s="14">
        <f t="shared" si="286"/>
        <v>44.01</v>
      </c>
      <c r="G341" s="1"/>
      <c r="H341" s="2">
        <f t="shared" si="287"/>
        <v>0</v>
      </c>
      <c r="I341" s="3"/>
      <c r="J341" s="2">
        <f t="shared" si="288"/>
        <v>0</v>
      </c>
      <c r="K341" s="2">
        <f t="shared" si="289"/>
        <v>0</v>
      </c>
      <c r="L341" s="2">
        <f t="shared" si="290"/>
        <v>0</v>
      </c>
      <c r="M341" s="2">
        <f t="shared" si="291"/>
        <v>3</v>
      </c>
      <c r="N341" s="2">
        <f t="shared" si="292"/>
        <v>44.01</v>
      </c>
      <c r="O341" s="11" t="str">
        <f t="shared" si="293"/>
        <v xml:space="preserve"> </v>
      </c>
      <c r="P341" s="22">
        <f t="shared" si="294"/>
        <v>1</v>
      </c>
    </row>
    <row r="342" spans="1:16" ht="37.5" customHeight="1" x14ac:dyDescent="0.2">
      <c r="A342" s="26" t="s">
        <v>655</v>
      </c>
      <c r="B342" s="26" t="s">
        <v>656</v>
      </c>
      <c r="C342" s="24" t="s">
        <v>22</v>
      </c>
      <c r="D342" s="25">
        <v>5</v>
      </c>
      <c r="E342" s="25">
        <v>22.05</v>
      </c>
      <c r="F342" s="14">
        <f t="shared" si="286"/>
        <v>110.25</v>
      </c>
      <c r="G342" s="1"/>
      <c r="H342" s="2">
        <f t="shared" si="287"/>
        <v>0</v>
      </c>
      <c r="I342" s="3"/>
      <c r="J342" s="2">
        <f t="shared" si="288"/>
        <v>0</v>
      </c>
      <c r="K342" s="2">
        <f t="shared" si="289"/>
        <v>0</v>
      </c>
      <c r="L342" s="2">
        <f t="shared" si="290"/>
        <v>0</v>
      </c>
      <c r="M342" s="2">
        <f t="shared" si="291"/>
        <v>5</v>
      </c>
      <c r="N342" s="2">
        <f t="shared" si="292"/>
        <v>110.25</v>
      </c>
      <c r="O342" s="11" t="str">
        <f t="shared" si="293"/>
        <v xml:space="preserve"> </v>
      </c>
      <c r="P342" s="22">
        <f t="shared" si="294"/>
        <v>1</v>
      </c>
    </row>
    <row r="343" spans="1:16" ht="37.5" customHeight="1" x14ac:dyDescent="0.2">
      <c r="A343" s="26" t="s">
        <v>657</v>
      </c>
      <c r="B343" s="26" t="s">
        <v>658</v>
      </c>
      <c r="C343" s="24" t="s">
        <v>22</v>
      </c>
      <c r="D343" s="25">
        <v>10</v>
      </c>
      <c r="E343" s="25">
        <v>11.39</v>
      </c>
      <c r="F343" s="14">
        <f t="shared" si="286"/>
        <v>113.9</v>
      </c>
      <c r="G343" s="1"/>
      <c r="H343" s="2">
        <f t="shared" si="287"/>
        <v>0</v>
      </c>
      <c r="I343" s="3"/>
      <c r="J343" s="2">
        <f t="shared" si="288"/>
        <v>0</v>
      </c>
      <c r="K343" s="2">
        <f t="shared" si="289"/>
        <v>0</v>
      </c>
      <c r="L343" s="2">
        <f t="shared" si="290"/>
        <v>0</v>
      </c>
      <c r="M343" s="2">
        <f t="shared" si="291"/>
        <v>10</v>
      </c>
      <c r="N343" s="2">
        <f t="shared" si="292"/>
        <v>113.9</v>
      </c>
      <c r="O343" s="11" t="str">
        <f t="shared" si="293"/>
        <v xml:space="preserve"> </v>
      </c>
      <c r="P343" s="22">
        <f t="shared" si="294"/>
        <v>1</v>
      </c>
    </row>
    <row r="344" spans="1:16" ht="37.5" customHeight="1" x14ac:dyDescent="0.2">
      <c r="A344" s="26" t="s">
        <v>659</v>
      </c>
      <c r="B344" s="26" t="s">
        <v>660</v>
      </c>
      <c r="C344" s="24" t="s">
        <v>22</v>
      </c>
      <c r="D344" s="25">
        <v>50</v>
      </c>
      <c r="E344" s="25">
        <v>67.239999999999995</v>
      </c>
      <c r="F344" s="14">
        <f t="shared" si="286"/>
        <v>3361.9999999999995</v>
      </c>
      <c r="G344" s="1"/>
      <c r="H344" s="2">
        <f t="shared" si="287"/>
        <v>0</v>
      </c>
      <c r="I344" s="3"/>
      <c r="J344" s="2">
        <f t="shared" si="288"/>
        <v>0</v>
      </c>
      <c r="K344" s="2">
        <f t="shared" si="289"/>
        <v>0</v>
      </c>
      <c r="L344" s="2">
        <f t="shared" si="290"/>
        <v>0</v>
      </c>
      <c r="M344" s="2">
        <f t="shared" si="291"/>
        <v>50</v>
      </c>
      <c r="N344" s="2">
        <f t="shared" si="292"/>
        <v>3361.9999999999995</v>
      </c>
      <c r="O344" s="11" t="str">
        <f t="shared" si="293"/>
        <v xml:space="preserve"> </v>
      </c>
      <c r="P344" s="22">
        <f t="shared" si="294"/>
        <v>1</v>
      </c>
    </row>
    <row r="345" spans="1:16" ht="37.5" customHeight="1" x14ac:dyDescent="0.2">
      <c r="A345" s="26" t="s">
        <v>661</v>
      </c>
      <c r="B345" s="26" t="s">
        <v>662</v>
      </c>
      <c r="C345" s="24" t="s">
        <v>22</v>
      </c>
      <c r="D345" s="25">
        <v>55</v>
      </c>
      <c r="E345" s="25">
        <v>93.04</v>
      </c>
      <c r="F345" s="14">
        <f t="shared" si="286"/>
        <v>5117.2000000000007</v>
      </c>
      <c r="G345" s="1"/>
      <c r="H345" s="2">
        <f t="shared" si="287"/>
        <v>0</v>
      </c>
      <c r="I345" s="3"/>
      <c r="J345" s="2">
        <f t="shared" si="288"/>
        <v>0</v>
      </c>
      <c r="K345" s="2">
        <f t="shared" si="289"/>
        <v>0</v>
      </c>
      <c r="L345" s="2">
        <f t="shared" si="290"/>
        <v>0</v>
      </c>
      <c r="M345" s="2">
        <f t="shared" si="291"/>
        <v>55</v>
      </c>
      <c r="N345" s="2">
        <f t="shared" si="292"/>
        <v>5117.2000000000007</v>
      </c>
      <c r="O345" s="11" t="str">
        <f t="shared" si="293"/>
        <v xml:space="preserve"> </v>
      </c>
      <c r="P345" s="22">
        <f t="shared" si="294"/>
        <v>1</v>
      </c>
    </row>
    <row r="346" spans="1:16" x14ac:dyDescent="0.2">
      <c r="A346" s="26" t="s">
        <v>663</v>
      </c>
      <c r="B346" s="26" t="s">
        <v>664</v>
      </c>
      <c r="C346" s="24" t="s">
        <v>22</v>
      </c>
      <c r="D346" s="25">
        <v>4</v>
      </c>
      <c r="E346" s="25">
        <v>6.3</v>
      </c>
      <c r="F346" s="14">
        <f t="shared" ref="F346:F409" si="295">D346*E346</f>
        <v>25.2</v>
      </c>
      <c r="G346" s="1"/>
      <c r="H346" s="2">
        <f t="shared" ref="H346:H409" si="296">ROUND(G346*E346,2)</f>
        <v>0</v>
      </c>
      <c r="I346" s="3"/>
      <c r="J346" s="2">
        <f t="shared" ref="J346:J409" si="297">ROUND(I346*E346,2)</f>
        <v>0</v>
      </c>
      <c r="K346" s="2">
        <f t="shared" ref="K346:K409" si="298">G346+I346</f>
        <v>0</v>
      </c>
      <c r="L346" s="2">
        <f t="shared" ref="L346:L409" si="299">H346+J346</f>
        <v>0</v>
      </c>
      <c r="M346" s="2">
        <f t="shared" ref="M346:M409" si="300">D346-K346</f>
        <v>4</v>
      </c>
      <c r="N346" s="2">
        <f t="shared" ref="N346:N409" si="301">F346-L346</f>
        <v>25.2</v>
      </c>
      <c r="O346" s="11" t="str">
        <f t="shared" ref="O346:O409" si="302">IF((L346/F346)=0," ",(L346/F346))</f>
        <v xml:space="preserve"> </v>
      </c>
      <c r="P346" s="22">
        <f t="shared" ref="P346:P409" si="303">IF((N346/F346)=0," ",(N346/F346))</f>
        <v>1</v>
      </c>
    </row>
    <row r="347" spans="1:16" ht="25.5" x14ac:dyDescent="0.2">
      <c r="A347" s="26" t="s">
        <v>665</v>
      </c>
      <c r="B347" s="26" t="s">
        <v>666</v>
      </c>
      <c r="C347" s="24" t="s">
        <v>38</v>
      </c>
      <c r="D347" s="25">
        <v>10</v>
      </c>
      <c r="E347" s="25">
        <v>26.75</v>
      </c>
      <c r="F347" s="14">
        <f t="shared" si="295"/>
        <v>267.5</v>
      </c>
      <c r="G347" s="1"/>
      <c r="H347" s="2">
        <f t="shared" si="296"/>
        <v>0</v>
      </c>
      <c r="I347" s="3"/>
      <c r="J347" s="2">
        <f t="shared" si="297"/>
        <v>0</v>
      </c>
      <c r="K347" s="2">
        <f t="shared" si="298"/>
        <v>0</v>
      </c>
      <c r="L347" s="2">
        <f t="shared" si="299"/>
        <v>0</v>
      </c>
      <c r="M347" s="2">
        <f t="shared" si="300"/>
        <v>10</v>
      </c>
      <c r="N347" s="2">
        <f t="shared" si="301"/>
        <v>267.5</v>
      </c>
      <c r="O347" s="11" t="str">
        <f t="shared" si="302"/>
        <v xml:space="preserve"> </v>
      </c>
      <c r="P347" s="22">
        <f t="shared" si="303"/>
        <v>1</v>
      </c>
    </row>
    <row r="348" spans="1:16" ht="38.25" x14ac:dyDescent="0.2">
      <c r="A348" s="26" t="s">
        <v>667</v>
      </c>
      <c r="B348" s="26" t="s">
        <v>668</v>
      </c>
      <c r="C348" s="24" t="s">
        <v>31</v>
      </c>
      <c r="D348" s="25">
        <v>15</v>
      </c>
      <c r="E348" s="25">
        <v>10.1</v>
      </c>
      <c r="F348" s="14">
        <f t="shared" si="295"/>
        <v>151.5</v>
      </c>
      <c r="G348" s="1"/>
      <c r="H348" s="2">
        <f t="shared" si="296"/>
        <v>0</v>
      </c>
      <c r="I348" s="3"/>
      <c r="J348" s="2">
        <f t="shared" si="297"/>
        <v>0</v>
      </c>
      <c r="K348" s="2">
        <f t="shared" si="298"/>
        <v>0</v>
      </c>
      <c r="L348" s="2">
        <f t="shared" si="299"/>
        <v>0</v>
      </c>
      <c r="M348" s="2">
        <f t="shared" si="300"/>
        <v>15</v>
      </c>
      <c r="N348" s="2">
        <f t="shared" si="301"/>
        <v>151.5</v>
      </c>
      <c r="O348" s="11" t="str">
        <f t="shared" si="302"/>
        <v xml:space="preserve"> </v>
      </c>
      <c r="P348" s="22">
        <f t="shared" si="303"/>
        <v>1</v>
      </c>
    </row>
    <row r="349" spans="1:16" ht="25.5" x14ac:dyDescent="0.2">
      <c r="A349" s="26" t="s">
        <v>669</v>
      </c>
      <c r="B349" s="26" t="s">
        <v>670</v>
      </c>
      <c r="C349" s="24" t="s">
        <v>22</v>
      </c>
      <c r="D349" s="25">
        <v>33</v>
      </c>
      <c r="E349" s="25">
        <v>1.22</v>
      </c>
      <c r="F349" s="14">
        <f t="shared" si="295"/>
        <v>40.26</v>
      </c>
      <c r="G349" s="1"/>
      <c r="H349" s="2">
        <f t="shared" si="296"/>
        <v>0</v>
      </c>
      <c r="I349" s="3"/>
      <c r="J349" s="2">
        <f t="shared" si="297"/>
        <v>0</v>
      </c>
      <c r="K349" s="2">
        <f t="shared" si="298"/>
        <v>0</v>
      </c>
      <c r="L349" s="2">
        <f t="shared" si="299"/>
        <v>0</v>
      </c>
      <c r="M349" s="2">
        <f t="shared" si="300"/>
        <v>33</v>
      </c>
      <c r="N349" s="2">
        <f t="shared" si="301"/>
        <v>40.26</v>
      </c>
      <c r="O349" s="11" t="str">
        <f t="shared" si="302"/>
        <v xml:space="preserve"> </v>
      </c>
      <c r="P349" s="22">
        <f t="shared" si="303"/>
        <v>1</v>
      </c>
    </row>
    <row r="350" spans="1:16" ht="25.5" x14ac:dyDescent="0.2">
      <c r="A350" s="26" t="s">
        <v>671</v>
      </c>
      <c r="B350" s="26" t="s">
        <v>672</v>
      </c>
      <c r="C350" s="24" t="s">
        <v>31</v>
      </c>
      <c r="D350" s="25">
        <v>2</v>
      </c>
      <c r="E350" s="25">
        <v>12.17</v>
      </c>
      <c r="F350" s="14">
        <f t="shared" si="295"/>
        <v>24.34</v>
      </c>
      <c r="G350" s="1"/>
      <c r="H350" s="2">
        <f t="shared" si="296"/>
        <v>0</v>
      </c>
      <c r="I350" s="3"/>
      <c r="J350" s="2">
        <f t="shared" si="297"/>
        <v>0</v>
      </c>
      <c r="K350" s="2">
        <f t="shared" si="298"/>
        <v>0</v>
      </c>
      <c r="L350" s="2">
        <f t="shared" si="299"/>
        <v>0</v>
      </c>
      <c r="M350" s="2">
        <f t="shared" si="300"/>
        <v>2</v>
      </c>
      <c r="N350" s="2">
        <f t="shared" si="301"/>
        <v>24.34</v>
      </c>
      <c r="O350" s="11" t="str">
        <f t="shared" si="302"/>
        <v xml:space="preserve"> </v>
      </c>
      <c r="P350" s="22">
        <f t="shared" si="303"/>
        <v>1</v>
      </c>
    </row>
    <row r="351" spans="1:16" ht="25.5" x14ac:dyDescent="0.2">
      <c r="A351" s="26" t="s">
        <v>673</v>
      </c>
      <c r="B351" s="26" t="s">
        <v>674</v>
      </c>
      <c r="C351" s="24" t="s">
        <v>22</v>
      </c>
      <c r="D351" s="25">
        <v>1</v>
      </c>
      <c r="E351" s="25">
        <v>69.430000000000007</v>
      </c>
      <c r="F351" s="14">
        <f t="shared" si="295"/>
        <v>69.430000000000007</v>
      </c>
      <c r="G351" s="1"/>
      <c r="H351" s="2">
        <f t="shared" si="296"/>
        <v>0</v>
      </c>
      <c r="I351" s="3"/>
      <c r="J351" s="2">
        <f t="shared" si="297"/>
        <v>0</v>
      </c>
      <c r="K351" s="2">
        <f t="shared" si="298"/>
        <v>0</v>
      </c>
      <c r="L351" s="2">
        <f t="shared" si="299"/>
        <v>0</v>
      </c>
      <c r="M351" s="2">
        <f t="shared" si="300"/>
        <v>1</v>
      </c>
      <c r="N351" s="2">
        <f t="shared" si="301"/>
        <v>69.430000000000007</v>
      </c>
      <c r="O351" s="11" t="str">
        <f t="shared" si="302"/>
        <v xml:space="preserve"> </v>
      </c>
      <c r="P351" s="22">
        <f t="shared" si="303"/>
        <v>1</v>
      </c>
    </row>
    <row r="352" spans="1:16" ht="25.5" x14ac:dyDescent="0.2">
      <c r="A352" s="26" t="s">
        <v>675</v>
      </c>
      <c r="B352" s="26" t="s">
        <v>676</v>
      </c>
      <c r="C352" s="24" t="s">
        <v>31</v>
      </c>
      <c r="D352" s="25">
        <v>160</v>
      </c>
      <c r="E352" s="25">
        <v>13.83</v>
      </c>
      <c r="F352" s="14">
        <f t="shared" si="295"/>
        <v>2212.8000000000002</v>
      </c>
      <c r="G352" s="1"/>
      <c r="H352" s="2">
        <f t="shared" si="296"/>
        <v>0</v>
      </c>
      <c r="I352" s="3"/>
      <c r="J352" s="2">
        <f t="shared" si="297"/>
        <v>0</v>
      </c>
      <c r="K352" s="2">
        <f t="shared" si="298"/>
        <v>0</v>
      </c>
      <c r="L352" s="2">
        <f t="shared" si="299"/>
        <v>0</v>
      </c>
      <c r="M352" s="2">
        <f t="shared" si="300"/>
        <v>160</v>
      </c>
      <c r="N352" s="2">
        <f t="shared" si="301"/>
        <v>2212.8000000000002</v>
      </c>
      <c r="O352" s="11" t="str">
        <f t="shared" si="302"/>
        <v xml:space="preserve"> </v>
      </c>
      <c r="P352" s="22">
        <f t="shared" si="303"/>
        <v>1</v>
      </c>
    </row>
    <row r="353" spans="1:16" ht="38.25" x14ac:dyDescent="0.2">
      <c r="A353" s="26" t="s">
        <v>677</v>
      </c>
      <c r="B353" s="26" t="s">
        <v>678</v>
      </c>
      <c r="C353" s="24" t="s">
        <v>31</v>
      </c>
      <c r="D353" s="25">
        <v>3</v>
      </c>
      <c r="E353" s="25">
        <v>21.46</v>
      </c>
      <c r="F353" s="14">
        <f t="shared" si="295"/>
        <v>64.38</v>
      </c>
      <c r="G353" s="1"/>
      <c r="H353" s="2">
        <f t="shared" si="296"/>
        <v>0</v>
      </c>
      <c r="I353" s="3"/>
      <c r="J353" s="2">
        <f t="shared" si="297"/>
        <v>0</v>
      </c>
      <c r="K353" s="2">
        <f t="shared" si="298"/>
        <v>0</v>
      </c>
      <c r="L353" s="2">
        <f t="shared" si="299"/>
        <v>0</v>
      </c>
      <c r="M353" s="2">
        <f t="shared" si="300"/>
        <v>3</v>
      </c>
      <c r="N353" s="2">
        <f t="shared" si="301"/>
        <v>64.38</v>
      </c>
      <c r="O353" s="11" t="str">
        <f t="shared" si="302"/>
        <v xml:space="preserve"> </v>
      </c>
      <c r="P353" s="22">
        <f t="shared" si="303"/>
        <v>1</v>
      </c>
    </row>
    <row r="354" spans="1:16" ht="25.5" x14ac:dyDescent="0.2">
      <c r="A354" s="26" t="s">
        <v>679</v>
      </c>
      <c r="B354" s="26" t="s">
        <v>680</v>
      </c>
      <c r="C354" s="24" t="s">
        <v>22</v>
      </c>
      <c r="D354" s="25">
        <v>30</v>
      </c>
      <c r="E354" s="25">
        <v>43.13</v>
      </c>
      <c r="F354" s="14">
        <f t="shared" si="295"/>
        <v>1293.9000000000001</v>
      </c>
      <c r="G354" s="1"/>
      <c r="H354" s="2">
        <f t="shared" si="296"/>
        <v>0</v>
      </c>
      <c r="I354" s="3"/>
      <c r="J354" s="2">
        <f t="shared" si="297"/>
        <v>0</v>
      </c>
      <c r="K354" s="2">
        <f t="shared" si="298"/>
        <v>0</v>
      </c>
      <c r="L354" s="2">
        <f t="shared" si="299"/>
        <v>0</v>
      </c>
      <c r="M354" s="2">
        <f t="shared" si="300"/>
        <v>30</v>
      </c>
      <c r="N354" s="2">
        <f t="shared" si="301"/>
        <v>1293.9000000000001</v>
      </c>
      <c r="O354" s="11" t="str">
        <f t="shared" si="302"/>
        <v xml:space="preserve"> </v>
      </c>
      <c r="P354" s="22">
        <f t="shared" si="303"/>
        <v>1</v>
      </c>
    </row>
    <row r="355" spans="1:16" ht="25.5" x14ac:dyDescent="0.2">
      <c r="A355" s="26" t="s">
        <v>681</v>
      </c>
      <c r="B355" s="26" t="s">
        <v>682</v>
      </c>
      <c r="C355" s="24" t="s">
        <v>22</v>
      </c>
      <c r="D355" s="25">
        <v>30</v>
      </c>
      <c r="E355" s="25">
        <v>34.200000000000003</v>
      </c>
      <c r="F355" s="14">
        <f t="shared" si="295"/>
        <v>1026</v>
      </c>
      <c r="G355" s="1"/>
      <c r="H355" s="2">
        <f t="shared" si="296"/>
        <v>0</v>
      </c>
      <c r="I355" s="3"/>
      <c r="J355" s="2">
        <f t="shared" si="297"/>
        <v>0</v>
      </c>
      <c r="K355" s="2">
        <f t="shared" si="298"/>
        <v>0</v>
      </c>
      <c r="L355" s="2">
        <f t="shared" si="299"/>
        <v>0</v>
      </c>
      <c r="M355" s="2">
        <f t="shared" si="300"/>
        <v>30</v>
      </c>
      <c r="N355" s="2">
        <f t="shared" si="301"/>
        <v>1026</v>
      </c>
      <c r="O355" s="11" t="str">
        <f t="shared" si="302"/>
        <v xml:space="preserve"> </v>
      </c>
      <c r="P355" s="22">
        <f t="shared" si="303"/>
        <v>1</v>
      </c>
    </row>
    <row r="356" spans="1:16" ht="25.5" x14ac:dyDescent="0.2">
      <c r="A356" s="26" t="s">
        <v>683</v>
      </c>
      <c r="B356" s="26" t="s">
        <v>684</v>
      </c>
      <c r="C356" s="24" t="s">
        <v>22</v>
      </c>
      <c r="D356" s="25">
        <v>50</v>
      </c>
      <c r="E356" s="25">
        <v>37.81</v>
      </c>
      <c r="F356" s="14">
        <f t="shared" si="295"/>
        <v>1890.5</v>
      </c>
      <c r="G356" s="1"/>
      <c r="H356" s="2">
        <f t="shared" si="296"/>
        <v>0</v>
      </c>
      <c r="I356" s="3"/>
      <c r="J356" s="2">
        <f t="shared" si="297"/>
        <v>0</v>
      </c>
      <c r="K356" s="2">
        <f t="shared" si="298"/>
        <v>0</v>
      </c>
      <c r="L356" s="2">
        <f t="shared" si="299"/>
        <v>0</v>
      </c>
      <c r="M356" s="2">
        <f t="shared" si="300"/>
        <v>50</v>
      </c>
      <c r="N356" s="2">
        <f t="shared" si="301"/>
        <v>1890.5</v>
      </c>
      <c r="O356" s="11" t="str">
        <f t="shared" si="302"/>
        <v xml:space="preserve"> </v>
      </c>
      <c r="P356" s="22">
        <f t="shared" si="303"/>
        <v>1</v>
      </c>
    </row>
    <row r="357" spans="1:16" ht="25.5" x14ac:dyDescent="0.2">
      <c r="A357" s="26" t="s">
        <v>685</v>
      </c>
      <c r="B357" s="26" t="s">
        <v>686</v>
      </c>
      <c r="C357" s="24" t="s">
        <v>22</v>
      </c>
      <c r="D357" s="25">
        <v>120</v>
      </c>
      <c r="E357" s="25">
        <v>7.96</v>
      </c>
      <c r="F357" s="14">
        <f t="shared" si="295"/>
        <v>955.2</v>
      </c>
      <c r="G357" s="1"/>
      <c r="H357" s="2">
        <f t="shared" si="296"/>
        <v>0</v>
      </c>
      <c r="I357" s="3"/>
      <c r="J357" s="2">
        <f t="shared" si="297"/>
        <v>0</v>
      </c>
      <c r="K357" s="2">
        <f t="shared" si="298"/>
        <v>0</v>
      </c>
      <c r="L357" s="2">
        <f t="shared" si="299"/>
        <v>0</v>
      </c>
      <c r="M357" s="2">
        <f t="shared" si="300"/>
        <v>120</v>
      </c>
      <c r="N357" s="2">
        <f t="shared" si="301"/>
        <v>955.2</v>
      </c>
      <c r="O357" s="11" t="str">
        <f t="shared" si="302"/>
        <v xml:space="preserve"> </v>
      </c>
      <c r="P357" s="22">
        <f t="shared" si="303"/>
        <v>1</v>
      </c>
    </row>
    <row r="358" spans="1:16" ht="25.5" x14ac:dyDescent="0.2">
      <c r="A358" s="26" t="s">
        <v>687</v>
      </c>
      <c r="B358" s="26" t="s">
        <v>688</v>
      </c>
      <c r="C358" s="24" t="s">
        <v>22</v>
      </c>
      <c r="D358" s="25">
        <v>1</v>
      </c>
      <c r="E358" s="25">
        <v>50.63</v>
      </c>
      <c r="F358" s="14">
        <f t="shared" si="295"/>
        <v>50.63</v>
      </c>
      <c r="G358" s="1"/>
      <c r="H358" s="2">
        <f t="shared" si="296"/>
        <v>0</v>
      </c>
      <c r="I358" s="3"/>
      <c r="J358" s="2">
        <f t="shared" si="297"/>
        <v>0</v>
      </c>
      <c r="K358" s="2">
        <f t="shared" si="298"/>
        <v>0</v>
      </c>
      <c r="L358" s="2">
        <f t="shared" si="299"/>
        <v>0</v>
      </c>
      <c r="M358" s="2">
        <f t="shared" si="300"/>
        <v>1</v>
      </c>
      <c r="N358" s="2">
        <f t="shared" si="301"/>
        <v>50.63</v>
      </c>
      <c r="O358" s="11" t="str">
        <f t="shared" si="302"/>
        <v xml:space="preserve"> </v>
      </c>
      <c r="P358" s="22">
        <f t="shared" si="303"/>
        <v>1</v>
      </c>
    </row>
    <row r="359" spans="1:16" ht="38.25" x14ac:dyDescent="0.2">
      <c r="A359" s="26" t="s">
        <v>689</v>
      </c>
      <c r="B359" s="26" t="s">
        <v>690</v>
      </c>
      <c r="C359" s="24" t="s">
        <v>22</v>
      </c>
      <c r="D359" s="25">
        <v>2</v>
      </c>
      <c r="E359" s="25">
        <v>18.82</v>
      </c>
      <c r="F359" s="14">
        <f t="shared" si="295"/>
        <v>37.64</v>
      </c>
      <c r="G359" s="1"/>
      <c r="H359" s="2">
        <f t="shared" si="296"/>
        <v>0</v>
      </c>
      <c r="I359" s="3"/>
      <c r="J359" s="2">
        <f t="shared" si="297"/>
        <v>0</v>
      </c>
      <c r="K359" s="2">
        <f t="shared" si="298"/>
        <v>0</v>
      </c>
      <c r="L359" s="2">
        <f t="shared" si="299"/>
        <v>0</v>
      </c>
      <c r="M359" s="2">
        <f t="shared" si="300"/>
        <v>2</v>
      </c>
      <c r="N359" s="2">
        <f t="shared" si="301"/>
        <v>37.64</v>
      </c>
      <c r="O359" s="11" t="str">
        <f t="shared" si="302"/>
        <v xml:space="preserve"> </v>
      </c>
      <c r="P359" s="22">
        <f t="shared" si="303"/>
        <v>1</v>
      </c>
    </row>
    <row r="360" spans="1:16" x14ac:dyDescent="0.2">
      <c r="A360" s="26" t="s">
        <v>691</v>
      </c>
      <c r="B360" s="26" t="s">
        <v>692</v>
      </c>
      <c r="C360" s="24" t="s">
        <v>166</v>
      </c>
      <c r="D360" s="25">
        <v>1</v>
      </c>
      <c r="E360" s="25">
        <v>25.71</v>
      </c>
      <c r="F360" s="14">
        <f t="shared" si="295"/>
        <v>25.71</v>
      </c>
      <c r="G360" s="1"/>
      <c r="H360" s="2">
        <f t="shared" si="296"/>
        <v>0</v>
      </c>
      <c r="I360" s="3"/>
      <c r="J360" s="2">
        <f t="shared" si="297"/>
        <v>0</v>
      </c>
      <c r="K360" s="2">
        <f t="shared" si="298"/>
        <v>0</v>
      </c>
      <c r="L360" s="2">
        <f t="shared" si="299"/>
        <v>0</v>
      </c>
      <c r="M360" s="2">
        <f t="shared" si="300"/>
        <v>1</v>
      </c>
      <c r="N360" s="2">
        <f t="shared" si="301"/>
        <v>25.71</v>
      </c>
      <c r="O360" s="11" t="str">
        <f t="shared" si="302"/>
        <v xml:space="preserve"> </v>
      </c>
      <c r="P360" s="22">
        <f t="shared" si="303"/>
        <v>1</v>
      </c>
    </row>
    <row r="361" spans="1:16" ht="25.5" x14ac:dyDescent="0.2">
      <c r="A361" s="26" t="s">
        <v>693</v>
      </c>
      <c r="B361" s="26" t="s">
        <v>694</v>
      </c>
      <c r="C361" s="24" t="s">
        <v>22</v>
      </c>
      <c r="D361" s="25">
        <v>1</v>
      </c>
      <c r="E361" s="25">
        <v>265.81</v>
      </c>
      <c r="F361" s="14">
        <f t="shared" si="295"/>
        <v>265.81</v>
      </c>
      <c r="G361" s="1"/>
      <c r="H361" s="2">
        <f t="shared" si="296"/>
        <v>0</v>
      </c>
      <c r="I361" s="3"/>
      <c r="J361" s="2">
        <f t="shared" si="297"/>
        <v>0</v>
      </c>
      <c r="K361" s="2">
        <f t="shared" si="298"/>
        <v>0</v>
      </c>
      <c r="L361" s="2">
        <f t="shared" si="299"/>
        <v>0</v>
      </c>
      <c r="M361" s="2">
        <f t="shared" si="300"/>
        <v>1</v>
      </c>
      <c r="N361" s="2">
        <f t="shared" si="301"/>
        <v>265.81</v>
      </c>
      <c r="O361" s="11" t="str">
        <f t="shared" si="302"/>
        <v xml:space="preserve"> </v>
      </c>
      <c r="P361" s="22">
        <f t="shared" si="303"/>
        <v>1</v>
      </c>
    </row>
    <row r="362" spans="1:16" ht="26.25" customHeight="1" x14ac:dyDescent="0.2">
      <c r="A362" s="26" t="s">
        <v>695</v>
      </c>
      <c r="B362" s="26" t="s">
        <v>696</v>
      </c>
      <c r="C362" s="24" t="s">
        <v>22</v>
      </c>
      <c r="D362" s="25">
        <v>25</v>
      </c>
      <c r="E362" s="25">
        <v>136.58000000000001</v>
      </c>
      <c r="F362" s="14">
        <f t="shared" si="295"/>
        <v>3414.5000000000005</v>
      </c>
      <c r="G362" s="1"/>
      <c r="H362" s="2">
        <f t="shared" si="296"/>
        <v>0</v>
      </c>
      <c r="I362" s="3"/>
      <c r="J362" s="2">
        <f t="shared" si="297"/>
        <v>0</v>
      </c>
      <c r="K362" s="2">
        <f t="shared" si="298"/>
        <v>0</v>
      </c>
      <c r="L362" s="2">
        <f t="shared" si="299"/>
        <v>0</v>
      </c>
      <c r="M362" s="2">
        <f t="shared" si="300"/>
        <v>25</v>
      </c>
      <c r="N362" s="2">
        <f t="shared" si="301"/>
        <v>3414.5000000000005</v>
      </c>
      <c r="O362" s="11" t="str">
        <f t="shared" si="302"/>
        <v xml:space="preserve"> </v>
      </c>
      <c r="P362" s="22">
        <f t="shared" si="303"/>
        <v>1</v>
      </c>
    </row>
    <row r="363" spans="1:16" ht="25.5" x14ac:dyDescent="0.2">
      <c r="A363" s="26" t="s">
        <v>697</v>
      </c>
      <c r="B363" s="26" t="s">
        <v>698</v>
      </c>
      <c r="C363" s="24" t="s">
        <v>22</v>
      </c>
      <c r="D363" s="25">
        <v>1</v>
      </c>
      <c r="E363" s="25">
        <v>18.72</v>
      </c>
      <c r="F363" s="14">
        <f t="shared" si="295"/>
        <v>18.72</v>
      </c>
      <c r="G363" s="1"/>
      <c r="H363" s="2">
        <f t="shared" si="296"/>
        <v>0</v>
      </c>
      <c r="I363" s="3"/>
      <c r="J363" s="2">
        <f t="shared" si="297"/>
        <v>0</v>
      </c>
      <c r="K363" s="2">
        <f t="shared" si="298"/>
        <v>0</v>
      </c>
      <c r="L363" s="2">
        <f t="shared" si="299"/>
        <v>0</v>
      </c>
      <c r="M363" s="2">
        <f t="shared" si="300"/>
        <v>1</v>
      </c>
      <c r="N363" s="2">
        <f t="shared" si="301"/>
        <v>18.72</v>
      </c>
      <c r="O363" s="11" t="str">
        <f t="shared" si="302"/>
        <v xml:space="preserve"> </v>
      </c>
      <c r="P363" s="22">
        <f t="shared" si="303"/>
        <v>1</v>
      </c>
    </row>
    <row r="364" spans="1:16" x14ac:dyDescent="0.2">
      <c r="A364" s="27" t="s">
        <v>699</v>
      </c>
      <c r="B364" s="27" t="s">
        <v>700</v>
      </c>
      <c r="C364" s="28"/>
      <c r="D364" s="29"/>
      <c r="E364" s="29"/>
      <c r="F364" s="30">
        <f>SUM(F365:F371)</f>
        <v>51351.689999999988</v>
      </c>
      <c r="G364" s="31"/>
      <c r="H364" s="30">
        <f>SUM(H365:H371)</f>
        <v>0</v>
      </c>
      <c r="I364" s="31"/>
      <c r="J364" s="30">
        <f>SUM(J365:J371)</f>
        <v>0</v>
      </c>
      <c r="K364" s="31"/>
      <c r="L364" s="30">
        <f>SUM(L365:L371)</f>
        <v>0</v>
      </c>
      <c r="M364" s="31"/>
      <c r="N364" s="30">
        <f>SUM(N365:N371)</f>
        <v>51351.689999999988</v>
      </c>
      <c r="O364" s="13" t="str">
        <f t="shared" si="302"/>
        <v xml:space="preserve"> </v>
      </c>
      <c r="P364" s="21">
        <f t="shared" si="303"/>
        <v>1</v>
      </c>
    </row>
    <row r="365" spans="1:16" ht="38.25" x14ac:dyDescent="0.2">
      <c r="A365" s="26" t="s">
        <v>701</v>
      </c>
      <c r="B365" s="26" t="s">
        <v>702</v>
      </c>
      <c r="C365" s="24" t="s">
        <v>22</v>
      </c>
      <c r="D365" s="25">
        <v>7</v>
      </c>
      <c r="E365" s="25">
        <v>272.92</v>
      </c>
      <c r="F365" s="14">
        <f t="shared" si="295"/>
        <v>1910.44</v>
      </c>
      <c r="G365" s="1"/>
      <c r="H365" s="2">
        <f t="shared" si="296"/>
        <v>0</v>
      </c>
      <c r="I365" s="3"/>
      <c r="J365" s="2">
        <f t="shared" si="297"/>
        <v>0</v>
      </c>
      <c r="K365" s="2">
        <f t="shared" si="298"/>
        <v>0</v>
      </c>
      <c r="L365" s="2">
        <f t="shared" si="299"/>
        <v>0</v>
      </c>
      <c r="M365" s="2">
        <f t="shared" si="300"/>
        <v>7</v>
      </c>
      <c r="N365" s="2">
        <f t="shared" si="301"/>
        <v>1910.44</v>
      </c>
      <c r="O365" s="11" t="str">
        <f t="shared" si="302"/>
        <v xml:space="preserve"> </v>
      </c>
      <c r="P365" s="22">
        <f t="shared" si="303"/>
        <v>1</v>
      </c>
    </row>
    <row r="366" spans="1:16" ht="76.5" x14ac:dyDescent="0.2">
      <c r="A366" s="26" t="s">
        <v>703</v>
      </c>
      <c r="B366" s="26" t="s">
        <v>704</v>
      </c>
      <c r="C366" s="24" t="s">
        <v>22</v>
      </c>
      <c r="D366" s="25">
        <v>6</v>
      </c>
      <c r="E366" s="25">
        <v>578.29999999999995</v>
      </c>
      <c r="F366" s="14">
        <f t="shared" si="295"/>
        <v>3469.7999999999997</v>
      </c>
      <c r="G366" s="1"/>
      <c r="H366" s="2">
        <f t="shared" si="296"/>
        <v>0</v>
      </c>
      <c r="I366" s="3"/>
      <c r="J366" s="2">
        <f t="shared" si="297"/>
        <v>0</v>
      </c>
      <c r="K366" s="2">
        <f t="shared" si="298"/>
        <v>0</v>
      </c>
      <c r="L366" s="2">
        <f t="shared" si="299"/>
        <v>0</v>
      </c>
      <c r="M366" s="2">
        <f t="shared" si="300"/>
        <v>6</v>
      </c>
      <c r="N366" s="2">
        <f t="shared" si="301"/>
        <v>3469.7999999999997</v>
      </c>
      <c r="O366" s="11" t="str">
        <f t="shared" si="302"/>
        <v xml:space="preserve"> </v>
      </c>
      <c r="P366" s="22">
        <f t="shared" si="303"/>
        <v>1</v>
      </c>
    </row>
    <row r="367" spans="1:16" ht="51" x14ac:dyDescent="0.2">
      <c r="A367" s="26" t="s">
        <v>705</v>
      </c>
      <c r="B367" s="26" t="s">
        <v>706</v>
      </c>
      <c r="C367" s="24" t="s">
        <v>22</v>
      </c>
      <c r="D367" s="25">
        <v>44</v>
      </c>
      <c r="E367" s="25">
        <v>396.62</v>
      </c>
      <c r="F367" s="14">
        <f t="shared" si="295"/>
        <v>17451.28</v>
      </c>
      <c r="G367" s="1"/>
      <c r="H367" s="2">
        <f t="shared" si="296"/>
        <v>0</v>
      </c>
      <c r="I367" s="3"/>
      <c r="J367" s="2">
        <f t="shared" si="297"/>
        <v>0</v>
      </c>
      <c r="K367" s="2">
        <f t="shared" si="298"/>
        <v>0</v>
      </c>
      <c r="L367" s="2">
        <f t="shared" si="299"/>
        <v>0</v>
      </c>
      <c r="M367" s="2">
        <f t="shared" si="300"/>
        <v>44</v>
      </c>
      <c r="N367" s="2">
        <f t="shared" si="301"/>
        <v>17451.28</v>
      </c>
      <c r="O367" s="11" t="str">
        <f t="shared" si="302"/>
        <v xml:space="preserve"> </v>
      </c>
      <c r="P367" s="22">
        <f t="shared" si="303"/>
        <v>1</v>
      </c>
    </row>
    <row r="368" spans="1:16" ht="51" x14ac:dyDescent="0.2">
      <c r="A368" s="26" t="s">
        <v>707</v>
      </c>
      <c r="B368" s="26" t="s">
        <v>132</v>
      </c>
      <c r="C368" s="24" t="s">
        <v>22</v>
      </c>
      <c r="D368" s="25">
        <v>13</v>
      </c>
      <c r="E368" s="25">
        <v>430.48</v>
      </c>
      <c r="F368" s="14">
        <f t="shared" si="295"/>
        <v>5596.24</v>
      </c>
      <c r="G368" s="1"/>
      <c r="H368" s="2">
        <f t="shared" si="296"/>
        <v>0</v>
      </c>
      <c r="I368" s="3"/>
      <c r="J368" s="2">
        <f t="shared" si="297"/>
        <v>0</v>
      </c>
      <c r="K368" s="2">
        <f t="shared" si="298"/>
        <v>0</v>
      </c>
      <c r="L368" s="2">
        <f t="shared" si="299"/>
        <v>0</v>
      </c>
      <c r="M368" s="2">
        <f t="shared" si="300"/>
        <v>13</v>
      </c>
      <c r="N368" s="2">
        <f t="shared" si="301"/>
        <v>5596.24</v>
      </c>
      <c r="O368" s="11" t="str">
        <f t="shared" si="302"/>
        <v xml:space="preserve"> </v>
      </c>
      <c r="P368" s="22">
        <f t="shared" si="303"/>
        <v>1</v>
      </c>
    </row>
    <row r="369" spans="1:16" ht="63.75" x14ac:dyDescent="0.2">
      <c r="A369" s="26" t="s">
        <v>708</v>
      </c>
      <c r="B369" s="26" t="s">
        <v>709</v>
      </c>
      <c r="C369" s="24" t="s">
        <v>22</v>
      </c>
      <c r="D369" s="25">
        <v>7</v>
      </c>
      <c r="E369" s="25">
        <v>2836.35</v>
      </c>
      <c r="F369" s="14">
        <f t="shared" si="295"/>
        <v>19854.45</v>
      </c>
      <c r="G369" s="1"/>
      <c r="H369" s="2">
        <f t="shared" si="296"/>
        <v>0</v>
      </c>
      <c r="I369" s="3"/>
      <c r="J369" s="2">
        <f t="shared" si="297"/>
        <v>0</v>
      </c>
      <c r="K369" s="2">
        <f t="shared" si="298"/>
        <v>0</v>
      </c>
      <c r="L369" s="2">
        <f t="shared" si="299"/>
        <v>0</v>
      </c>
      <c r="M369" s="2">
        <f t="shared" si="300"/>
        <v>7</v>
      </c>
      <c r="N369" s="2">
        <f t="shared" si="301"/>
        <v>19854.45</v>
      </c>
      <c r="O369" s="11" t="str">
        <f t="shared" si="302"/>
        <v xml:space="preserve"> </v>
      </c>
      <c r="P369" s="22">
        <f t="shared" si="303"/>
        <v>1</v>
      </c>
    </row>
    <row r="370" spans="1:16" ht="63.75" x14ac:dyDescent="0.2">
      <c r="A370" s="26" t="s">
        <v>710</v>
      </c>
      <c r="B370" s="26" t="s">
        <v>711</v>
      </c>
      <c r="C370" s="24" t="s">
        <v>22</v>
      </c>
      <c r="D370" s="25">
        <v>4</v>
      </c>
      <c r="E370" s="25">
        <v>272.49</v>
      </c>
      <c r="F370" s="14">
        <f t="shared" si="295"/>
        <v>1089.96</v>
      </c>
      <c r="G370" s="1"/>
      <c r="H370" s="2">
        <f t="shared" si="296"/>
        <v>0</v>
      </c>
      <c r="I370" s="3"/>
      <c r="J370" s="2">
        <f t="shared" si="297"/>
        <v>0</v>
      </c>
      <c r="K370" s="2">
        <f t="shared" si="298"/>
        <v>0</v>
      </c>
      <c r="L370" s="2">
        <f t="shared" si="299"/>
        <v>0</v>
      </c>
      <c r="M370" s="2">
        <f t="shared" si="300"/>
        <v>4</v>
      </c>
      <c r="N370" s="2">
        <f t="shared" si="301"/>
        <v>1089.96</v>
      </c>
      <c r="O370" s="11" t="str">
        <f t="shared" si="302"/>
        <v xml:space="preserve"> </v>
      </c>
      <c r="P370" s="22">
        <f t="shared" si="303"/>
        <v>1</v>
      </c>
    </row>
    <row r="371" spans="1:16" ht="38.25" x14ac:dyDescent="0.2">
      <c r="A371" s="26" t="s">
        <v>712</v>
      </c>
      <c r="B371" s="26" t="s">
        <v>713</v>
      </c>
      <c r="C371" s="24" t="s">
        <v>22</v>
      </c>
      <c r="D371" s="25">
        <v>4</v>
      </c>
      <c r="E371" s="25">
        <v>494.88</v>
      </c>
      <c r="F371" s="14">
        <f t="shared" si="295"/>
        <v>1979.52</v>
      </c>
      <c r="G371" s="1"/>
      <c r="H371" s="2">
        <f t="shared" si="296"/>
        <v>0</v>
      </c>
      <c r="I371" s="3"/>
      <c r="J371" s="2">
        <f t="shared" si="297"/>
        <v>0</v>
      </c>
      <c r="K371" s="2">
        <f t="shared" si="298"/>
        <v>0</v>
      </c>
      <c r="L371" s="2">
        <f t="shared" si="299"/>
        <v>0</v>
      </c>
      <c r="M371" s="2">
        <f t="shared" si="300"/>
        <v>4</v>
      </c>
      <c r="N371" s="2">
        <f t="shared" si="301"/>
        <v>1979.52</v>
      </c>
      <c r="O371" s="11" t="str">
        <f t="shared" si="302"/>
        <v xml:space="preserve"> </v>
      </c>
      <c r="P371" s="22">
        <f t="shared" si="303"/>
        <v>1</v>
      </c>
    </row>
    <row r="372" spans="1:16" x14ac:dyDescent="0.2">
      <c r="A372" s="27" t="s">
        <v>714</v>
      </c>
      <c r="B372" s="27" t="s">
        <v>715</v>
      </c>
      <c r="C372" s="28"/>
      <c r="D372" s="29"/>
      <c r="E372" s="29"/>
      <c r="F372" s="30">
        <f>F373+F386+F393+F399+F402</f>
        <v>69143.97</v>
      </c>
      <c r="G372" s="31"/>
      <c r="H372" s="30">
        <f>H373+H386+H393+H399+H402</f>
        <v>0</v>
      </c>
      <c r="I372" s="31"/>
      <c r="J372" s="30">
        <f>J373+J386+J393+J399+J402</f>
        <v>0</v>
      </c>
      <c r="K372" s="31"/>
      <c r="L372" s="30">
        <f>L373+L386+L393+L399+L402</f>
        <v>0</v>
      </c>
      <c r="M372" s="31"/>
      <c r="N372" s="30">
        <f>N373+N386+N393+N399+N402</f>
        <v>69143.97</v>
      </c>
      <c r="O372" s="13" t="str">
        <f t="shared" si="302"/>
        <v xml:space="preserve"> </v>
      </c>
      <c r="P372" s="21">
        <f t="shared" si="303"/>
        <v>1</v>
      </c>
    </row>
    <row r="373" spans="1:16" x14ac:dyDescent="0.2">
      <c r="A373" s="27" t="s">
        <v>716</v>
      </c>
      <c r="B373" s="27" t="s">
        <v>717</v>
      </c>
      <c r="C373" s="28"/>
      <c r="D373" s="29"/>
      <c r="E373" s="29"/>
      <c r="F373" s="30">
        <f>SUM(F374:F385)</f>
        <v>24167.759999999998</v>
      </c>
      <c r="G373" s="31"/>
      <c r="H373" s="30">
        <f>SUM(H374:H385)</f>
        <v>0</v>
      </c>
      <c r="I373" s="31"/>
      <c r="J373" s="30">
        <f>SUM(J374:J385)</f>
        <v>0</v>
      </c>
      <c r="K373" s="31"/>
      <c r="L373" s="30">
        <f>SUM(L374:L385)</f>
        <v>0</v>
      </c>
      <c r="M373" s="31"/>
      <c r="N373" s="30">
        <f>SUM(N374:N385)</f>
        <v>24167.759999999998</v>
      </c>
      <c r="O373" s="13" t="str">
        <f t="shared" si="302"/>
        <v xml:space="preserve"> </v>
      </c>
      <c r="P373" s="21">
        <f t="shared" si="303"/>
        <v>1</v>
      </c>
    </row>
    <row r="374" spans="1:16" ht="25.5" x14ac:dyDescent="0.2">
      <c r="A374" s="26" t="s">
        <v>718</v>
      </c>
      <c r="B374" s="26" t="s">
        <v>719</v>
      </c>
      <c r="C374" s="24" t="s">
        <v>22</v>
      </c>
      <c r="D374" s="25">
        <v>57</v>
      </c>
      <c r="E374" s="25">
        <v>15.67</v>
      </c>
      <c r="F374" s="14">
        <f t="shared" si="295"/>
        <v>893.18999999999994</v>
      </c>
      <c r="G374" s="1"/>
      <c r="H374" s="2">
        <f t="shared" si="296"/>
        <v>0</v>
      </c>
      <c r="I374" s="3"/>
      <c r="J374" s="2">
        <f t="shared" si="297"/>
        <v>0</v>
      </c>
      <c r="K374" s="2">
        <f t="shared" si="298"/>
        <v>0</v>
      </c>
      <c r="L374" s="2">
        <f t="shared" si="299"/>
        <v>0</v>
      </c>
      <c r="M374" s="2">
        <f t="shared" si="300"/>
        <v>57</v>
      </c>
      <c r="N374" s="2">
        <f t="shared" si="301"/>
        <v>893.18999999999994</v>
      </c>
      <c r="O374" s="11" t="str">
        <f t="shared" si="302"/>
        <v xml:space="preserve"> </v>
      </c>
      <c r="P374" s="22">
        <f t="shared" si="303"/>
        <v>1</v>
      </c>
    </row>
    <row r="375" spans="1:16" ht="25.5" x14ac:dyDescent="0.2">
      <c r="A375" s="26" t="s">
        <v>720</v>
      </c>
      <c r="B375" s="26" t="s">
        <v>721</v>
      </c>
      <c r="C375" s="24" t="s">
        <v>22</v>
      </c>
      <c r="D375" s="25">
        <v>26</v>
      </c>
      <c r="E375" s="25">
        <v>17.98</v>
      </c>
      <c r="F375" s="14">
        <f t="shared" si="295"/>
        <v>467.48</v>
      </c>
      <c r="G375" s="1"/>
      <c r="H375" s="2">
        <f t="shared" si="296"/>
        <v>0</v>
      </c>
      <c r="I375" s="3"/>
      <c r="J375" s="2">
        <f t="shared" si="297"/>
        <v>0</v>
      </c>
      <c r="K375" s="2">
        <f t="shared" si="298"/>
        <v>0</v>
      </c>
      <c r="L375" s="2">
        <f t="shared" si="299"/>
        <v>0</v>
      </c>
      <c r="M375" s="2">
        <f t="shared" si="300"/>
        <v>26</v>
      </c>
      <c r="N375" s="2">
        <f t="shared" si="301"/>
        <v>467.48</v>
      </c>
      <c r="O375" s="11" t="str">
        <f t="shared" si="302"/>
        <v xml:space="preserve"> </v>
      </c>
      <c r="P375" s="22">
        <f t="shared" si="303"/>
        <v>1</v>
      </c>
    </row>
    <row r="376" spans="1:16" ht="51" x14ac:dyDescent="0.2">
      <c r="A376" s="26" t="s">
        <v>722</v>
      </c>
      <c r="B376" s="26" t="s">
        <v>723</v>
      </c>
      <c r="C376" s="24" t="s">
        <v>64</v>
      </c>
      <c r="D376" s="25">
        <v>34</v>
      </c>
      <c r="E376" s="25">
        <v>340.93</v>
      </c>
      <c r="F376" s="14">
        <f t="shared" si="295"/>
        <v>11591.62</v>
      </c>
      <c r="G376" s="1"/>
      <c r="H376" s="2">
        <f t="shared" si="296"/>
        <v>0</v>
      </c>
      <c r="I376" s="3"/>
      <c r="J376" s="2">
        <f t="shared" si="297"/>
        <v>0</v>
      </c>
      <c r="K376" s="2">
        <f t="shared" si="298"/>
        <v>0</v>
      </c>
      <c r="L376" s="2">
        <f t="shared" si="299"/>
        <v>0</v>
      </c>
      <c r="M376" s="2">
        <f t="shared" si="300"/>
        <v>34</v>
      </c>
      <c r="N376" s="2">
        <f t="shared" si="301"/>
        <v>11591.62</v>
      </c>
      <c r="O376" s="11" t="str">
        <f t="shared" si="302"/>
        <v xml:space="preserve"> </v>
      </c>
      <c r="P376" s="22">
        <f t="shared" si="303"/>
        <v>1</v>
      </c>
    </row>
    <row r="377" spans="1:16" ht="51" x14ac:dyDescent="0.2">
      <c r="A377" s="26" t="s">
        <v>724</v>
      </c>
      <c r="B377" s="26" t="s">
        <v>723</v>
      </c>
      <c r="C377" s="24" t="s">
        <v>64</v>
      </c>
      <c r="D377" s="25">
        <v>26</v>
      </c>
      <c r="E377" s="25">
        <v>340.93</v>
      </c>
      <c r="F377" s="14">
        <f t="shared" si="295"/>
        <v>8864.18</v>
      </c>
      <c r="G377" s="1"/>
      <c r="H377" s="2">
        <f t="shared" si="296"/>
        <v>0</v>
      </c>
      <c r="I377" s="3"/>
      <c r="J377" s="2">
        <f t="shared" si="297"/>
        <v>0</v>
      </c>
      <c r="K377" s="2">
        <f t="shared" si="298"/>
        <v>0</v>
      </c>
      <c r="L377" s="2">
        <f t="shared" si="299"/>
        <v>0</v>
      </c>
      <c r="M377" s="2">
        <f t="shared" si="300"/>
        <v>26</v>
      </c>
      <c r="N377" s="2">
        <f t="shared" si="301"/>
        <v>8864.18</v>
      </c>
      <c r="O377" s="11" t="str">
        <f t="shared" si="302"/>
        <v xml:space="preserve"> </v>
      </c>
      <c r="P377" s="22">
        <f t="shared" si="303"/>
        <v>1</v>
      </c>
    </row>
    <row r="378" spans="1:16" ht="38.25" x14ac:dyDescent="0.2">
      <c r="A378" s="26" t="s">
        <v>725</v>
      </c>
      <c r="B378" s="26" t="s">
        <v>726</v>
      </c>
      <c r="C378" s="24" t="s">
        <v>22</v>
      </c>
      <c r="D378" s="25">
        <v>11</v>
      </c>
      <c r="E378" s="25">
        <v>32</v>
      </c>
      <c r="F378" s="14">
        <f t="shared" si="295"/>
        <v>352</v>
      </c>
      <c r="G378" s="1"/>
      <c r="H378" s="2">
        <f t="shared" si="296"/>
        <v>0</v>
      </c>
      <c r="I378" s="3"/>
      <c r="J378" s="2">
        <f t="shared" si="297"/>
        <v>0</v>
      </c>
      <c r="K378" s="2">
        <f t="shared" si="298"/>
        <v>0</v>
      </c>
      <c r="L378" s="2">
        <f t="shared" si="299"/>
        <v>0</v>
      </c>
      <c r="M378" s="2">
        <f t="shared" si="300"/>
        <v>11</v>
      </c>
      <c r="N378" s="2">
        <f t="shared" si="301"/>
        <v>352</v>
      </c>
      <c r="O378" s="11" t="str">
        <f t="shared" si="302"/>
        <v xml:space="preserve"> </v>
      </c>
      <c r="P378" s="22">
        <f t="shared" si="303"/>
        <v>1</v>
      </c>
    </row>
    <row r="379" spans="1:16" ht="25.5" x14ac:dyDescent="0.2">
      <c r="A379" s="26" t="s">
        <v>727</v>
      </c>
      <c r="B379" s="26" t="s">
        <v>728</v>
      </c>
      <c r="C379" s="24" t="s">
        <v>22</v>
      </c>
      <c r="D379" s="25">
        <v>11</v>
      </c>
      <c r="E379" s="25">
        <v>6.29</v>
      </c>
      <c r="F379" s="14">
        <f t="shared" si="295"/>
        <v>69.19</v>
      </c>
      <c r="G379" s="1"/>
      <c r="H379" s="2">
        <f t="shared" si="296"/>
        <v>0</v>
      </c>
      <c r="I379" s="3"/>
      <c r="J379" s="2">
        <f t="shared" si="297"/>
        <v>0</v>
      </c>
      <c r="K379" s="2">
        <f t="shared" si="298"/>
        <v>0</v>
      </c>
      <c r="L379" s="2">
        <f t="shared" si="299"/>
        <v>0</v>
      </c>
      <c r="M379" s="2">
        <f t="shared" si="300"/>
        <v>11</v>
      </c>
      <c r="N379" s="2">
        <f t="shared" si="301"/>
        <v>69.19</v>
      </c>
      <c r="O379" s="11" t="str">
        <f t="shared" si="302"/>
        <v xml:space="preserve"> </v>
      </c>
      <c r="P379" s="22">
        <f t="shared" si="303"/>
        <v>1</v>
      </c>
    </row>
    <row r="380" spans="1:16" ht="38.25" x14ac:dyDescent="0.2">
      <c r="A380" s="26" t="s">
        <v>729</v>
      </c>
      <c r="B380" s="26" t="s">
        <v>730</v>
      </c>
      <c r="C380" s="24" t="s">
        <v>22</v>
      </c>
      <c r="D380" s="25">
        <v>8</v>
      </c>
      <c r="E380" s="25">
        <v>72.25</v>
      </c>
      <c r="F380" s="14">
        <f t="shared" si="295"/>
        <v>578</v>
      </c>
      <c r="G380" s="1"/>
      <c r="H380" s="2">
        <f t="shared" si="296"/>
        <v>0</v>
      </c>
      <c r="I380" s="3"/>
      <c r="J380" s="2">
        <f t="shared" si="297"/>
        <v>0</v>
      </c>
      <c r="K380" s="2">
        <f t="shared" si="298"/>
        <v>0</v>
      </c>
      <c r="L380" s="2">
        <f t="shared" si="299"/>
        <v>0</v>
      </c>
      <c r="M380" s="2">
        <f t="shared" si="300"/>
        <v>8</v>
      </c>
      <c r="N380" s="2">
        <f t="shared" si="301"/>
        <v>578</v>
      </c>
      <c r="O380" s="11" t="str">
        <f t="shared" si="302"/>
        <v xml:space="preserve"> </v>
      </c>
      <c r="P380" s="22">
        <f t="shared" si="303"/>
        <v>1</v>
      </c>
    </row>
    <row r="381" spans="1:16" ht="25.5" x14ac:dyDescent="0.2">
      <c r="A381" s="26" t="s">
        <v>731</v>
      </c>
      <c r="B381" s="26" t="s">
        <v>719</v>
      </c>
      <c r="C381" s="24" t="s">
        <v>22</v>
      </c>
      <c r="D381" s="25">
        <v>8</v>
      </c>
      <c r="E381" s="25">
        <v>15.67</v>
      </c>
      <c r="F381" s="14">
        <f t="shared" si="295"/>
        <v>125.36</v>
      </c>
      <c r="G381" s="1"/>
      <c r="H381" s="2">
        <f t="shared" si="296"/>
        <v>0</v>
      </c>
      <c r="I381" s="3"/>
      <c r="J381" s="2">
        <f t="shared" si="297"/>
        <v>0</v>
      </c>
      <c r="K381" s="2">
        <f t="shared" si="298"/>
        <v>0</v>
      </c>
      <c r="L381" s="2">
        <f t="shared" si="299"/>
        <v>0</v>
      </c>
      <c r="M381" s="2">
        <f t="shared" si="300"/>
        <v>8</v>
      </c>
      <c r="N381" s="2">
        <f t="shared" si="301"/>
        <v>125.36</v>
      </c>
      <c r="O381" s="11" t="str">
        <f t="shared" si="302"/>
        <v xml:space="preserve"> </v>
      </c>
      <c r="P381" s="22">
        <f t="shared" si="303"/>
        <v>1</v>
      </c>
    </row>
    <row r="382" spans="1:16" ht="38.25" x14ac:dyDescent="0.2">
      <c r="A382" s="26" t="s">
        <v>732</v>
      </c>
      <c r="B382" s="26" t="s">
        <v>733</v>
      </c>
      <c r="C382" s="24" t="s">
        <v>22</v>
      </c>
      <c r="D382" s="25">
        <v>4</v>
      </c>
      <c r="E382" s="25">
        <v>65.36</v>
      </c>
      <c r="F382" s="14">
        <f t="shared" si="295"/>
        <v>261.44</v>
      </c>
      <c r="G382" s="1"/>
      <c r="H382" s="2">
        <f t="shared" si="296"/>
        <v>0</v>
      </c>
      <c r="I382" s="3"/>
      <c r="J382" s="2">
        <f t="shared" si="297"/>
        <v>0</v>
      </c>
      <c r="K382" s="2">
        <f t="shared" si="298"/>
        <v>0</v>
      </c>
      <c r="L382" s="2">
        <f t="shared" si="299"/>
        <v>0</v>
      </c>
      <c r="M382" s="2">
        <f t="shared" si="300"/>
        <v>4</v>
      </c>
      <c r="N382" s="2">
        <f t="shared" si="301"/>
        <v>261.44</v>
      </c>
      <c r="O382" s="11" t="str">
        <f t="shared" si="302"/>
        <v xml:space="preserve"> </v>
      </c>
      <c r="P382" s="22">
        <f t="shared" si="303"/>
        <v>1</v>
      </c>
    </row>
    <row r="383" spans="1:16" ht="25.5" x14ac:dyDescent="0.2">
      <c r="A383" s="26" t="s">
        <v>734</v>
      </c>
      <c r="B383" s="26" t="s">
        <v>719</v>
      </c>
      <c r="C383" s="24" t="s">
        <v>22</v>
      </c>
      <c r="D383" s="25">
        <v>4</v>
      </c>
      <c r="E383" s="25">
        <v>15.67</v>
      </c>
      <c r="F383" s="14">
        <f t="shared" si="295"/>
        <v>62.68</v>
      </c>
      <c r="G383" s="1"/>
      <c r="H383" s="2">
        <f t="shared" si="296"/>
        <v>0</v>
      </c>
      <c r="I383" s="3"/>
      <c r="J383" s="2">
        <f t="shared" si="297"/>
        <v>0</v>
      </c>
      <c r="K383" s="2">
        <f t="shared" si="298"/>
        <v>0</v>
      </c>
      <c r="L383" s="2">
        <f t="shared" si="299"/>
        <v>0</v>
      </c>
      <c r="M383" s="2">
        <f t="shared" si="300"/>
        <v>4</v>
      </c>
      <c r="N383" s="2">
        <f t="shared" si="301"/>
        <v>62.68</v>
      </c>
      <c r="O383" s="11" t="str">
        <f t="shared" si="302"/>
        <v xml:space="preserve"> </v>
      </c>
      <c r="P383" s="22">
        <f t="shared" si="303"/>
        <v>1</v>
      </c>
    </row>
    <row r="384" spans="1:16" ht="25.5" x14ac:dyDescent="0.2">
      <c r="A384" s="26" t="s">
        <v>735</v>
      </c>
      <c r="B384" s="26" t="s">
        <v>688</v>
      </c>
      <c r="C384" s="24" t="s">
        <v>22</v>
      </c>
      <c r="D384" s="25">
        <v>2</v>
      </c>
      <c r="E384" s="25">
        <v>50.63</v>
      </c>
      <c r="F384" s="14">
        <f t="shared" si="295"/>
        <v>101.26</v>
      </c>
      <c r="G384" s="1"/>
      <c r="H384" s="2">
        <f t="shared" si="296"/>
        <v>0</v>
      </c>
      <c r="I384" s="3"/>
      <c r="J384" s="2">
        <f t="shared" si="297"/>
        <v>0</v>
      </c>
      <c r="K384" s="2">
        <f t="shared" si="298"/>
        <v>0</v>
      </c>
      <c r="L384" s="2">
        <f t="shared" si="299"/>
        <v>0</v>
      </c>
      <c r="M384" s="2">
        <f t="shared" si="300"/>
        <v>2</v>
      </c>
      <c r="N384" s="2">
        <f t="shared" si="301"/>
        <v>101.26</v>
      </c>
      <c r="O384" s="11" t="str">
        <f t="shared" si="302"/>
        <v xml:space="preserve"> </v>
      </c>
      <c r="P384" s="22">
        <f t="shared" si="303"/>
        <v>1</v>
      </c>
    </row>
    <row r="385" spans="1:16" ht="25.5" x14ac:dyDescent="0.2">
      <c r="A385" s="26" t="s">
        <v>736</v>
      </c>
      <c r="B385" s="26" t="s">
        <v>737</v>
      </c>
      <c r="C385" s="24" t="s">
        <v>22</v>
      </c>
      <c r="D385" s="25">
        <v>63</v>
      </c>
      <c r="E385" s="25">
        <v>12.72</v>
      </c>
      <c r="F385" s="14">
        <f t="shared" si="295"/>
        <v>801.36</v>
      </c>
      <c r="G385" s="1"/>
      <c r="H385" s="2">
        <f t="shared" si="296"/>
        <v>0</v>
      </c>
      <c r="I385" s="3"/>
      <c r="J385" s="2">
        <f t="shared" si="297"/>
        <v>0</v>
      </c>
      <c r="K385" s="2">
        <f t="shared" si="298"/>
        <v>0</v>
      </c>
      <c r="L385" s="2">
        <f t="shared" si="299"/>
        <v>0</v>
      </c>
      <c r="M385" s="2">
        <f t="shared" si="300"/>
        <v>63</v>
      </c>
      <c r="N385" s="2">
        <f t="shared" si="301"/>
        <v>801.36</v>
      </c>
      <c r="O385" s="11" t="str">
        <f t="shared" si="302"/>
        <v xml:space="preserve"> </v>
      </c>
      <c r="P385" s="22">
        <f t="shared" si="303"/>
        <v>1</v>
      </c>
    </row>
    <row r="386" spans="1:16" x14ac:dyDescent="0.2">
      <c r="A386" s="27" t="s">
        <v>738</v>
      </c>
      <c r="B386" s="27" t="s">
        <v>739</v>
      </c>
      <c r="C386" s="28"/>
      <c r="D386" s="29"/>
      <c r="E386" s="29"/>
      <c r="F386" s="30">
        <f>SUM(F387:F392)</f>
        <v>18965.510000000002</v>
      </c>
      <c r="G386" s="31"/>
      <c r="H386" s="30">
        <f>SUM(H387:H392)</f>
        <v>0</v>
      </c>
      <c r="I386" s="31"/>
      <c r="J386" s="30">
        <f>SUM(J387:J392)</f>
        <v>0</v>
      </c>
      <c r="K386" s="31"/>
      <c r="L386" s="30">
        <f>SUM(L387:L392)</f>
        <v>0</v>
      </c>
      <c r="M386" s="31"/>
      <c r="N386" s="30">
        <f>SUM(N387:N392)</f>
        <v>18965.510000000002</v>
      </c>
      <c r="O386" s="13" t="str">
        <f t="shared" si="302"/>
        <v xml:space="preserve"> </v>
      </c>
      <c r="P386" s="21">
        <f t="shared" si="303"/>
        <v>1</v>
      </c>
    </row>
    <row r="387" spans="1:16" ht="38.25" x14ac:dyDescent="0.2">
      <c r="A387" s="26" t="s">
        <v>740</v>
      </c>
      <c r="B387" s="26" t="s">
        <v>741</v>
      </c>
      <c r="C387" s="24" t="s">
        <v>31</v>
      </c>
      <c r="D387" s="25">
        <v>465</v>
      </c>
      <c r="E387" s="25">
        <v>13.81</v>
      </c>
      <c r="F387" s="14">
        <f t="shared" si="295"/>
        <v>6421.6500000000005</v>
      </c>
      <c r="G387" s="1"/>
      <c r="H387" s="2">
        <f t="shared" si="296"/>
        <v>0</v>
      </c>
      <c r="I387" s="3"/>
      <c r="J387" s="2">
        <f t="shared" si="297"/>
        <v>0</v>
      </c>
      <c r="K387" s="2">
        <f t="shared" si="298"/>
        <v>0</v>
      </c>
      <c r="L387" s="2">
        <f t="shared" si="299"/>
        <v>0</v>
      </c>
      <c r="M387" s="2">
        <f t="shared" si="300"/>
        <v>465</v>
      </c>
      <c r="N387" s="2">
        <f t="shared" si="301"/>
        <v>6421.6500000000005</v>
      </c>
      <c r="O387" s="11" t="str">
        <f t="shared" si="302"/>
        <v xml:space="preserve"> </v>
      </c>
      <c r="P387" s="22">
        <f t="shared" si="303"/>
        <v>1</v>
      </c>
    </row>
    <row r="388" spans="1:16" ht="38.25" x14ac:dyDescent="0.2">
      <c r="A388" s="26" t="s">
        <v>742</v>
      </c>
      <c r="B388" s="26" t="s">
        <v>743</v>
      </c>
      <c r="C388" s="24" t="s">
        <v>31</v>
      </c>
      <c r="D388" s="25">
        <v>78</v>
      </c>
      <c r="E388" s="25">
        <v>15.71</v>
      </c>
      <c r="F388" s="14">
        <f t="shared" si="295"/>
        <v>1225.3800000000001</v>
      </c>
      <c r="G388" s="1"/>
      <c r="H388" s="2">
        <f t="shared" si="296"/>
        <v>0</v>
      </c>
      <c r="I388" s="3"/>
      <c r="J388" s="2">
        <f t="shared" si="297"/>
        <v>0</v>
      </c>
      <c r="K388" s="2">
        <f t="shared" si="298"/>
        <v>0</v>
      </c>
      <c r="L388" s="2">
        <f t="shared" si="299"/>
        <v>0</v>
      </c>
      <c r="M388" s="2">
        <f t="shared" si="300"/>
        <v>78</v>
      </c>
      <c r="N388" s="2">
        <f t="shared" si="301"/>
        <v>1225.3800000000001</v>
      </c>
      <c r="O388" s="11" t="str">
        <f t="shared" si="302"/>
        <v xml:space="preserve"> </v>
      </c>
      <c r="P388" s="22">
        <f t="shared" si="303"/>
        <v>1</v>
      </c>
    </row>
    <row r="389" spans="1:16" ht="38.25" x14ac:dyDescent="0.2">
      <c r="A389" s="26" t="s">
        <v>744</v>
      </c>
      <c r="B389" s="26" t="s">
        <v>745</v>
      </c>
      <c r="C389" s="24" t="s">
        <v>31</v>
      </c>
      <c r="D389" s="25">
        <v>10</v>
      </c>
      <c r="E389" s="25">
        <v>20.010000000000002</v>
      </c>
      <c r="F389" s="14">
        <f t="shared" si="295"/>
        <v>200.10000000000002</v>
      </c>
      <c r="G389" s="1"/>
      <c r="H389" s="2">
        <f t="shared" si="296"/>
        <v>0</v>
      </c>
      <c r="I389" s="3"/>
      <c r="J389" s="2">
        <f t="shared" si="297"/>
        <v>0</v>
      </c>
      <c r="K389" s="2">
        <f t="shared" si="298"/>
        <v>0</v>
      </c>
      <c r="L389" s="2">
        <f t="shared" si="299"/>
        <v>0</v>
      </c>
      <c r="M389" s="2">
        <f t="shared" si="300"/>
        <v>10</v>
      </c>
      <c r="N389" s="2">
        <f t="shared" si="301"/>
        <v>200.10000000000002</v>
      </c>
      <c r="O389" s="11" t="str">
        <f t="shared" si="302"/>
        <v xml:space="preserve"> </v>
      </c>
      <c r="P389" s="22">
        <f t="shared" si="303"/>
        <v>1</v>
      </c>
    </row>
    <row r="390" spans="1:16" ht="38.25" x14ac:dyDescent="0.2">
      <c r="A390" s="26" t="s">
        <v>746</v>
      </c>
      <c r="B390" s="26" t="s">
        <v>747</v>
      </c>
      <c r="C390" s="24" t="s">
        <v>31</v>
      </c>
      <c r="D390" s="25">
        <v>10</v>
      </c>
      <c r="E390" s="25">
        <v>46.88</v>
      </c>
      <c r="F390" s="14">
        <f t="shared" si="295"/>
        <v>468.8</v>
      </c>
      <c r="G390" s="1"/>
      <c r="H390" s="2">
        <f t="shared" si="296"/>
        <v>0</v>
      </c>
      <c r="I390" s="3"/>
      <c r="J390" s="2">
        <f t="shared" si="297"/>
        <v>0</v>
      </c>
      <c r="K390" s="2">
        <f t="shared" si="298"/>
        <v>0</v>
      </c>
      <c r="L390" s="2">
        <f t="shared" si="299"/>
        <v>0</v>
      </c>
      <c r="M390" s="2">
        <f t="shared" si="300"/>
        <v>10</v>
      </c>
      <c r="N390" s="2">
        <f t="shared" si="301"/>
        <v>468.8</v>
      </c>
      <c r="O390" s="11" t="str">
        <f t="shared" si="302"/>
        <v xml:space="preserve"> </v>
      </c>
      <c r="P390" s="22">
        <f t="shared" si="303"/>
        <v>1</v>
      </c>
    </row>
    <row r="391" spans="1:16" ht="25.5" x14ac:dyDescent="0.2">
      <c r="A391" s="26" t="s">
        <v>748</v>
      </c>
      <c r="B391" s="26" t="s">
        <v>674</v>
      </c>
      <c r="C391" s="24" t="s">
        <v>22</v>
      </c>
      <c r="D391" s="25">
        <v>10</v>
      </c>
      <c r="E391" s="25">
        <v>69.430000000000007</v>
      </c>
      <c r="F391" s="14">
        <f t="shared" si="295"/>
        <v>694.30000000000007</v>
      </c>
      <c r="G391" s="1"/>
      <c r="H391" s="2">
        <f t="shared" si="296"/>
        <v>0</v>
      </c>
      <c r="I391" s="3"/>
      <c r="J391" s="2">
        <f t="shared" si="297"/>
        <v>0</v>
      </c>
      <c r="K391" s="2">
        <f t="shared" si="298"/>
        <v>0</v>
      </c>
      <c r="L391" s="2">
        <f t="shared" si="299"/>
        <v>0</v>
      </c>
      <c r="M391" s="2">
        <f t="shared" si="300"/>
        <v>10</v>
      </c>
      <c r="N391" s="2">
        <f t="shared" si="301"/>
        <v>694.30000000000007</v>
      </c>
      <c r="O391" s="11" t="str">
        <f t="shared" si="302"/>
        <v xml:space="preserve"> </v>
      </c>
      <c r="P391" s="22">
        <f t="shared" si="303"/>
        <v>1</v>
      </c>
    </row>
    <row r="392" spans="1:16" ht="25.5" x14ac:dyDescent="0.2">
      <c r="A392" s="26" t="s">
        <v>749</v>
      </c>
      <c r="B392" s="26" t="s">
        <v>662</v>
      </c>
      <c r="C392" s="24" t="s">
        <v>22</v>
      </c>
      <c r="D392" s="25">
        <v>107</v>
      </c>
      <c r="E392" s="25">
        <v>93.04</v>
      </c>
      <c r="F392" s="14">
        <f t="shared" si="295"/>
        <v>9955.2800000000007</v>
      </c>
      <c r="G392" s="1"/>
      <c r="H392" s="2">
        <f t="shared" si="296"/>
        <v>0</v>
      </c>
      <c r="I392" s="3"/>
      <c r="J392" s="2">
        <f t="shared" si="297"/>
        <v>0</v>
      </c>
      <c r="K392" s="2">
        <f t="shared" si="298"/>
        <v>0</v>
      </c>
      <c r="L392" s="2">
        <f t="shared" si="299"/>
        <v>0</v>
      </c>
      <c r="M392" s="2">
        <f t="shared" si="300"/>
        <v>107</v>
      </c>
      <c r="N392" s="2">
        <f t="shared" si="301"/>
        <v>9955.2800000000007</v>
      </c>
      <c r="O392" s="11" t="str">
        <f t="shared" si="302"/>
        <v xml:space="preserve"> </v>
      </c>
      <c r="P392" s="22">
        <f t="shared" si="303"/>
        <v>1</v>
      </c>
    </row>
    <row r="393" spans="1:16" x14ac:dyDescent="0.2">
      <c r="A393" s="27" t="s">
        <v>750</v>
      </c>
      <c r="B393" s="27" t="s">
        <v>751</v>
      </c>
      <c r="C393" s="28"/>
      <c r="D393" s="29"/>
      <c r="E393" s="29"/>
      <c r="F393" s="30">
        <f>SUM(F394:F398)</f>
        <v>15948.6</v>
      </c>
      <c r="G393" s="31"/>
      <c r="H393" s="30">
        <f>SUM(H394:H398)</f>
        <v>0</v>
      </c>
      <c r="I393" s="31"/>
      <c r="J393" s="30">
        <f>SUM(J394:J398)</f>
        <v>0</v>
      </c>
      <c r="K393" s="31"/>
      <c r="L393" s="30">
        <f>SUM(L394:L398)</f>
        <v>0</v>
      </c>
      <c r="M393" s="31"/>
      <c r="N393" s="30">
        <f>SUM(N394:N398)</f>
        <v>15948.6</v>
      </c>
      <c r="O393" s="13" t="str">
        <f t="shared" si="302"/>
        <v xml:space="preserve"> </v>
      </c>
      <c r="P393" s="21">
        <f t="shared" si="303"/>
        <v>1</v>
      </c>
    </row>
    <row r="394" spans="1:16" ht="25.5" x14ac:dyDescent="0.2">
      <c r="A394" s="26" t="s">
        <v>752</v>
      </c>
      <c r="B394" s="26" t="s">
        <v>753</v>
      </c>
      <c r="C394" s="24" t="s">
        <v>754</v>
      </c>
      <c r="D394" s="25">
        <v>10</v>
      </c>
      <c r="E394" s="25">
        <v>12.1</v>
      </c>
      <c r="F394" s="14">
        <f t="shared" si="295"/>
        <v>121</v>
      </c>
      <c r="G394" s="1"/>
      <c r="H394" s="2">
        <f t="shared" si="296"/>
        <v>0</v>
      </c>
      <c r="I394" s="3"/>
      <c r="J394" s="2">
        <f t="shared" si="297"/>
        <v>0</v>
      </c>
      <c r="K394" s="2">
        <f t="shared" si="298"/>
        <v>0</v>
      </c>
      <c r="L394" s="2">
        <f t="shared" si="299"/>
        <v>0</v>
      </c>
      <c r="M394" s="2">
        <f t="shared" si="300"/>
        <v>10</v>
      </c>
      <c r="N394" s="2">
        <f t="shared" si="301"/>
        <v>121</v>
      </c>
      <c r="O394" s="11" t="str">
        <f t="shared" si="302"/>
        <v xml:space="preserve"> </v>
      </c>
      <c r="P394" s="22">
        <f t="shared" si="303"/>
        <v>1</v>
      </c>
    </row>
    <row r="395" spans="1:16" ht="38.25" x14ac:dyDescent="0.2">
      <c r="A395" s="26" t="s">
        <v>755</v>
      </c>
      <c r="B395" s="26" t="s">
        <v>756</v>
      </c>
      <c r="C395" s="24" t="s">
        <v>31</v>
      </c>
      <c r="D395" s="25">
        <v>20</v>
      </c>
      <c r="E395" s="25">
        <v>4.68</v>
      </c>
      <c r="F395" s="14">
        <f t="shared" si="295"/>
        <v>93.6</v>
      </c>
      <c r="G395" s="1"/>
      <c r="H395" s="2">
        <f t="shared" si="296"/>
        <v>0</v>
      </c>
      <c r="I395" s="3"/>
      <c r="J395" s="2">
        <f t="shared" si="297"/>
        <v>0</v>
      </c>
      <c r="K395" s="2">
        <f t="shared" si="298"/>
        <v>0</v>
      </c>
      <c r="L395" s="2">
        <f t="shared" si="299"/>
        <v>0</v>
      </c>
      <c r="M395" s="2">
        <f t="shared" si="300"/>
        <v>20</v>
      </c>
      <c r="N395" s="2">
        <f t="shared" si="301"/>
        <v>93.6</v>
      </c>
      <c r="O395" s="11" t="str">
        <f t="shared" si="302"/>
        <v xml:space="preserve"> </v>
      </c>
      <c r="P395" s="22">
        <f t="shared" si="303"/>
        <v>1</v>
      </c>
    </row>
    <row r="396" spans="1:16" ht="38.25" x14ac:dyDescent="0.2">
      <c r="A396" s="26" t="s">
        <v>757</v>
      </c>
      <c r="B396" s="26" t="s">
        <v>758</v>
      </c>
      <c r="C396" s="24" t="s">
        <v>31</v>
      </c>
      <c r="D396" s="25">
        <v>2500</v>
      </c>
      <c r="E396" s="25">
        <v>5.24</v>
      </c>
      <c r="F396" s="14">
        <f t="shared" si="295"/>
        <v>13100</v>
      </c>
      <c r="G396" s="1"/>
      <c r="H396" s="2">
        <f t="shared" si="296"/>
        <v>0</v>
      </c>
      <c r="I396" s="3"/>
      <c r="J396" s="2">
        <f t="shared" si="297"/>
        <v>0</v>
      </c>
      <c r="K396" s="2">
        <f t="shared" si="298"/>
        <v>0</v>
      </c>
      <c r="L396" s="2">
        <f t="shared" si="299"/>
        <v>0</v>
      </c>
      <c r="M396" s="2">
        <f t="shared" si="300"/>
        <v>2500</v>
      </c>
      <c r="N396" s="2">
        <f t="shared" si="301"/>
        <v>13100</v>
      </c>
      <c r="O396" s="11" t="str">
        <f t="shared" si="302"/>
        <v xml:space="preserve"> </v>
      </c>
      <c r="P396" s="22">
        <f t="shared" si="303"/>
        <v>1</v>
      </c>
    </row>
    <row r="397" spans="1:16" ht="38.25" x14ac:dyDescent="0.2">
      <c r="A397" s="26" t="s">
        <v>759</v>
      </c>
      <c r="B397" s="26" t="s">
        <v>760</v>
      </c>
      <c r="C397" s="24" t="s">
        <v>31</v>
      </c>
      <c r="D397" s="25">
        <v>200</v>
      </c>
      <c r="E397" s="25">
        <v>7.72</v>
      </c>
      <c r="F397" s="14">
        <f t="shared" si="295"/>
        <v>1544</v>
      </c>
      <c r="G397" s="1"/>
      <c r="H397" s="2">
        <f t="shared" si="296"/>
        <v>0</v>
      </c>
      <c r="I397" s="3"/>
      <c r="J397" s="2">
        <f t="shared" si="297"/>
        <v>0</v>
      </c>
      <c r="K397" s="2">
        <f t="shared" si="298"/>
        <v>0</v>
      </c>
      <c r="L397" s="2">
        <f t="shared" si="299"/>
        <v>0</v>
      </c>
      <c r="M397" s="2">
        <f t="shared" si="300"/>
        <v>200</v>
      </c>
      <c r="N397" s="2">
        <f t="shared" si="301"/>
        <v>1544</v>
      </c>
      <c r="O397" s="11" t="str">
        <f t="shared" si="302"/>
        <v xml:space="preserve"> </v>
      </c>
      <c r="P397" s="22">
        <f t="shared" si="303"/>
        <v>1</v>
      </c>
    </row>
    <row r="398" spans="1:16" ht="38.25" x14ac:dyDescent="0.2">
      <c r="A398" s="26" t="s">
        <v>761</v>
      </c>
      <c r="B398" s="26" t="s">
        <v>762</v>
      </c>
      <c r="C398" s="24" t="s">
        <v>31</v>
      </c>
      <c r="D398" s="25">
        <v>100</v>
      </c>
      <c r="E398" s="25">
        <v>10.9</v>
      </c>
      <c r="F398" s="14">
        <f t="shared" si="295"/>
        <v>1090</v>
      </c>
      <c r="G398" s="1"/>
      <c r="H398" s="2">
        <f t="shared" si="296"/>
        <v>0</v>
      </c>
      <c r="I398" s="3"/>
      <c r="J398" s="2">
        <f t="shared" si="297"/>
        <v>0</v>
      </c>
      <c r="K398" s="2">
        <f t="shared" si="298"/>
        <v>0</v>
      </c>
      <c r="L398" s="2">
        <f t="shared" si="299"/>
        <v>0</v>
      </c>
      <c r="M398" s="2">
        <f t="shared" si="300"/>
        <v>100</v>
      </c>
      <c r="N398" s="2">
        <f t="shared" si="301"/>
        <v>1090</v>
      </c>
      <c r="O398" s="11" t="str">
        <f t="shared" si="302"/>
        <v xml:space="preserve"> </v>
      </c>
      <c r="P398" s="22">
        <f t="shared" si="303"/>
        <v>1</v>
      </c>
    </row>
    <row r="399" spans="1:16" x14ac:dyDescent="0.2">
      <c r="A399" s="27" t="s">
        <v>763</v>
      </c>
      <c r="B399" s="27" t="s">
        <v>764</v>
      </c>
      <c r="C399" s="28"/>
      <c r="D399" s="29"/>
      <c r="E399" s="29"/>
      <c r="F399" s="30">
        <f>SUM(F400:F401)</f>
        <v>5283.56</v>
      </c>
      <c r="G399" s="31"/>
      <c r="H399" s="30">
        <f>SUM(H400:H401)</f>
        <v>0</v>
      </c>
      <c r="I399" s="31"/>
      <c r="J399" s="30">
        <f>SUM(J400:J401)</f>
        <v>0</v>
      </c>
      <c r="K399" s="31"/>
      <c r="L399" s="30">
        <f>SUM(L400:L401)</f>
        <v>0</v>
      </c>
      <c r="M399" s="31"/>
      <c r="N399" s="30">
        <f>SUM(N400:N401)</f>
        <v>5283.56</v>
      </c>
      <c r="O399" s="13" t="str">
        <f t="shared" si="302"/>
        <v xml:space="preserve"> </v>
      </c>
      <c r="P399" s="21">
        <f t="shared" si="303"/>
        <v>1</v>
      </c>
    </row>
    <row r="400" spans="1:16" ht="89.25" x14ac:dyDescent="0.2">
      <c r="A400" s="26" t="s">
        <v>765</v>
      </c>
      <c r="B400" s="26" t="s">
        <v>766</v>
      </c>
      <c r="C400" s="24" t="s">
        <v>22</v>
      </c>
      <c r="D400" s="25">
        <v>1</v>
      </c>
      <c r="E400" s="25">
        <v>2031.26</v>
      </c>
      <c r="F400" s="14">
        <f t="shared" si="295"/>
        <v>2031.26</v>
      </c>
      <c r="G400" s="1"/>
      <c r="H400" s="2">
        <f t="shared" si="296"/>
        <v>0</v>
      </c>
      <c r="I400" s="3"/>
      <c r="J400" s="2">
        <f t="shared" si="297"/>
        <v>0</v>
      </c>
      <c r="K400" s="2">
        <f t="shared" si="298"/>
        <v>0</v>
      </c>
      <c r="L400" s="2">
        <f t="shared" si="299"/>
        <v>0</v>
      </c>
      <c r="M400" s="2">
        <f t="shared" si="300"/>
        <v>1</v>
      </c>
      <c r="N400" s="2">
        <f t="shared" si="301"/>
        <v>2031.26</v>
      </c>
      <c r="O400" s="11" t="str">
        <f t="shared" si="302"/>
        <v xml:space="preserve"> </v>
      </c>
      <c r="P400" s="22">
        <f t="shared" si="303"/>
        <v>1</v>
      </c>
    </row>
    <row r="401" spans="1:16" ht="76.5" x14ac:dyDescent="0.2">
      <c r="A401" s="26" t="s">
        <v>767</v>
      </c>
      <c r="B401" s="26" t="s">
        <v>768</v>
      </c>
      <c r="C401" s="24" t="s">
        <v>22</v>
      </c>
      <c r="D401" s="25">
        <v>1</v>
      </c>
      <c r="E401" s="25">
        <v>3252.3</v>
      </c>
      <c r="F401" s="14">
        <f t="shared" si="295"/>
        <v>3252.3</v>
      </c>
      <c r="G401" s="1"/>
      <c r="H401" s="2">
        <f t="shared" si="296"/>
        <v>0</v>
      </c>
      <c r="I401" s="3"/>
      <c r="J401" s="2">
        <f t="shared" si="297"/>
        <v>0</v>
      </c>
      <c r="K401" s="2">
        <f t="shared" si="298"/>
        <v>0</v>
      </c>
      <c r="L401" s="2">
        <f t="shared" si="299"/>
        <v>0</v>
      </c>
      <c r="M401" s="2">
        <f t="shared" si="300"/>
        <v>1</v>
      </c>
      <c r="N401" s="2">
        <f t="shared" si="301"/>
        <v>3252.3</v>
      </c>
      <c r="O401" s="11" t="str">
        <f t="shared" si="302"/>
        <v xml:space="preserve"> </v>
      </c>
      <c r="P401" s="22">
        <f t="shared" si="303"/>
        <v>1</v>
      </c>
    </row>
    <row r="402" spans="1:16" x14ac:dyDescent="0.2">
      <c r="A402" s="27" t="s">
        <v>769</v>
      </c>
      <c r="B402" s="27" t="s">
        <v>770</v>
      </c>
      <c r="C402" s="28"/>
      <c r="D402" s="29"/>
      <c r="E402" s="29"/>
      <c r="F402" s="30">
        <f>SUM(F403:F412)</f>
        <v>4778.54</v>
      </c>
      <c r="G402" s="31"/>
      <c r="H402" s="30">
        <f>SUM(H403:H412)</f>
        <v>0</v>
      </c>
      <c r="I402" s="31"/>
      <c r="J402" s="30">
        <f>SUM(J403:J412)</f>
        <v>0</v>
      </c>
      <c r="K402" s="31"/>
      <c r="L402" s="30">
        <f>SUM(L403:L412)</f>
        <v>0</v>
      </c>
      <c r="M402" s="31"/>
      <c r="N402" s="30">
        <f>SUM(N403:N412)</f>
        <v>4778.54</v>
      </c>
      <c r="O402" s="13" t="str">
        <f t="shared" si="302"/>
        <v xml:space="preserve"> </v>
      </c>
      <c r="P402" s="21">
        <f t="shared" si="303"/>
        <v>1</v>
      </c>
    </row>
    <row r="403" spans="1:16" ht="38.25" x14ac:dyDescent="0.2">
      <c r="A403" s="26" t="s">
        <v>771</v>
      </c>
      <c r="B403" s="26" t="s">
        <v>772</v>
      </c>
      <c r="C403" s="24" t="s">
        <v>22</v>
      </c>
      <c r="D403" s="25">
        <v>1</v>
      </c>
      <c r="E403" s="25">
        <v>586.14</v>
      </c>
      <c r="F403" s="14">
        <f t="shared" si="295"/>
        <v>586.14</v>
      </c>
      <c r="G403" s="1"/>
      <c r="H403" s="2">
        <f t="shared" si="296"/>
        <v>0</v>
      </c>
      <c r="I403" s="3"/>
      <c r="J403" s="2">
        <f t="shared" si="297"/>
        <v>0</v>
      </c>
      <c r="K403" s="2">
        <f t="shared" si="298"/>
        <v>0</v>
      </c>
      <c r="L403" s="2">
        <f t="shared" si="299"/>
        <v>0</v>
      </c>
      <c r="M403" s="2">
        <f t="shared" si="300"/>
        <v>1</v>
      </c>
      <c r="N403" s="2">
        <f t="shared" si="301"/>
        <v>586.14</v>
      </c>
      <c r="O403" s="11" t="str">
        <f t="shared" si="302"/>
        <v xml:space="preserve"> </v>
      </c>
      <c r="P403" s="22">
        <f t="shared" si="303"/>
        <v>1</v>
      </c>
    </row>
    <row r="404" spans="1:16" ht="25.5" x14ac:dyDescent="0.2">
      <c r="A404" s="26" t="s">
        <v>773</v>
      </c>
      <c r="B404" s="26" t="s">
        <v>774</v>
      </c>
      <c r="C404" s="24" t="s">
        <v>22</v>
      </c>
      <c r="D404" s="25">
        <v>1</v>
      </c>
      <c r="E404" s="25">
        <v>21.31</v>
      </c>
      <c r="F404" s="14">
        <f t="shared" si="295"/>
        <v>21.31</v>
      </c>
      <c r="G404" s="1"/>
      <c r="H404" s="2">
        <f t="shared" si="296"/>
        <v>0</v>
      </c>
      <c r="I404" s="3"/>
      <c r="J404" s="2">
        <f t="shared" si="297"/>
        <v>0</v>
      </c>
      <c r="K404" s="2">
        <f t="shared" si="298"/>
        <v>0</v>
      </c>
      <c r="L404" s="2">
        <f t="shared" si="299"/>
        <v>0</v>
      </c>
      <c r="M404" s="2">
        <f t="shared" si="300"/>
        <v>1</v>
      </c>
      <c r="N404" s="2">
        <f t="shared" si="301"/>
        <v>21.31</v>
      </c>
      <c r="O404" s="11" t="str">
        <f t="shared" si="302"/>
        <v xml:space="preserve"> </v>
      </c>
      <c r="P404" s="22">
        <f t="shared" si="303"/>
        <v>1</v>
      </c>
    </row>
    <row r="405" spans="1:16" ht="25.5" x14ac:dyDescent="0.2">
      <c r="A405" s="26" t="s">
        <v>775</v>
      </c>
      <c r="B405" s="26" t="s">
        <v>776</v>
      </c>
      <c r="C405" s="24" t="s">
        <v>22</v>
      </c>
      <c r="D405" s="25">
        <v>1</v>
      </c>
      <c r="E405" s="25">
        <v>22.36</v>
      </c>
      <c r="F405" s="14">
        <f t="shared" si="295"/>
        <v>22.36</v>
      </c>
      <c r="G405" s="1"/>
      <c r="H405" s="2">
        <f t="shared" si="296"/>
        <v>0</v>
      </c>
      <c r="I405" s="3"/>
      <c r="J405" s="2">
        <f t="shared" si="297"/>
        <v>0</v>
      </c>
      <c r="K405" s="2">
        <f t="shared" si="298"/>
        <v>0</v>
      </c>
      <c r="L405" s="2">
        <f t="shared" si="299"/>
        <v>0</v>
      </c>
      <c r="M405" s="2">
        <f t="shared" si="300"/>
        <v>1</v>
      </c>
      <c r="N405" s="2">
        <f t="shared" si="301"/>
        <v>22.36</v>
      </c>
      <c r="O405" s="11" t="str">
        <f t="shared" si="302"/>
        <v xml:space="preserve"> </v>
      </c>
      <c r="P405" s="22">
        <f t="shared" si="303"/>
        <v>1</v>
      </c>
    </row>
    <row r="406" spans="1:16" ht="25.5" x14ac:dyDescent="0.2">
      <c r="A406" s="26" t="s">
        <v>777</v>
      </c>
      <c r="B406" s="26" t="s">
        <v>778</v>
      </c>
      <c r="C406" s="24" t="s">
        <v>22</v>
      </c>
      <c r="D406" s="25">
        <v>1</v>
      </c>
      <c r="E406" s="25">
        <v>49.32</v>
      </c>
      <c r="F406" s="14">
        <f t="shared" si="295"/>
        <v>49.32</v>
      </c>
      <c r="G406" s="1"/>
      <c r="H406" s="2">
        <f t="shared" si="296"/>
        <v>0</v>
      </c>
      <c r="I406" s="3"/>
      <c r="J406" s="2">
        <f t="shared" si="297"/>
        <v>0</v>
      </c>
      <c r="K406" s="2">
        <f t="shared" si="298"/>
        <v>0</v>
      </c>
      <c r="L406" s="2">
        <f t="shared" si="299"/>
        <v>0</v>
      </c>
      <c r="M406" s="2">
        <f t="shared" si="300"/>
        <v>1</v>
      </c>
      <c r="N406" s="2">
        <f t="shared" si="301"/>
        <v>49.32</v>
      </c>
      <c r="O406" s="11" t="str">
        <f t="shared" si="302"/>
        <v xml:space="preserve"> </v>
      </c>
      <c r="P406" s="22">
        <f t="shared" si="303"/>
        <v>1</v>
      </c>
    </row>
    <row r="407" spans="1:16" ht="25.5" x14ac:dyDescent="0.2">
      <c r="A407" s="26" t="s">
        <v>779</v>
      </c>
      <c r="B407" s="26" t="s">
        <v>780</v>
      </c>
      <c r="C407" s="24" t="s">
        <v>31</v>
      </c>
      <c r="D407" s="25">
        <v>3</v>
      </c>
      <c r="E407" s="25">
        <v>36.75</v>
      </c>
      <c r="F407" s="14">
        <f t="shared" si="295"/>
        <v>110.25</v>
      </c>
      <c r="G407" s="1"/>
      <c r="H407" s="2">
        <f t="shared" si="296"/>
        <v>0</v>
      </c>
      <c r="I407" s="3"/>
      <c r="J407" s="2">
        <f t="shared" si="297"/>
        <v>0</v>
      </c>
      <c r="K407" s="2">
        <f t="shared" si="298"/>
        <v>0</v>
      </c>
      <c r="L407" s="2">
        <f t="shared" si="299"/>
        <v>0</v>
      </c>
      <c r="M407" s="2">
        <f t="shared" si="300"/>
        <v>3</v>
      </c>
      <c r="N407" s="2">
        <f t="shared" si="301"/>
        <v>110.25</v>
      </c>
      <c r="O407" s="11" t="str">
        <f t="shared" si="302"/>
        <v xml:space="preserve"> </v>
      </c>
      <c r="P407" s="22">
        <f t="shared" si="303"/>
        <v>1</v>
      </c>
    </row>
    <row r="408" spans="1:16" ht="25.5" x14ac:dyDescent="0.2">
      <c r="A408" s="26" t="s">
        <v>781</v>
      </c>
      <c r="B408" s="26" t="s">
        <v>782</v>
      </c>
      <c r="C408" s="24" t="s">
        <v>22</v>
      </c>
      <c r="D408" s="25">
        <v>2</v>
      </c>
      <c r="E408" s="25">
        <v>25.98</v>
      </c>
      <c r="F408" s="14">
        <f t="shared" si="295"/>
        <v>51.96</v>
      </c>
      <c r="G408" s="1"/>
      <c r="H408" s="2">
        <f t="shared" si="296"/>
        <v>0</v>
      </c>
      <c r="I408" s="3"/>
      <c r="J408" s="2">
        <f t="shared" si="297"/>
        <v>0</v>
      </c>
      <c r="K408" s="2">
        <f t="shared" si="298"/>
        <v>0</v>
      </c>
      <c r="L408" s="2">
        <f t="shared" si="299"/>
        <v>0</v>
      </c>
      <c r="M408" s="2">
        <f t="shared" si="300"/>
        <v>2</v>
      </c>
      <c r="N408" s="2">
        <f t="shared" si="301"/>
        <v>51.96</v>
      </c>
      <c r="O408" s="11" t="str">
        <f t="shared" si="302"/>
        <v xml:space="preserve"> </v>
      </c>
      <c r="P408" s="22">
        <f t="shared" si="303"/>
        <v>1</v>
      </c>
    </row>
    <row r="409" spans="1:16" ht="25.5" x14ac:dyDescent="0.2">
      <c r="A409" s="26" t="s">
        <v>783</v>
      </c>
      <c r="B409" s="26" t="s">
        <v>784</v>
      </c>
      <c r="C409" s="24" t="s">
        <v>22</v>
      </c>
      <c r="D409" s="25">
        <v>2</v>
      </c>
      <c r="E409" s="25">
        <v>9.48</v>
      </c>
      <c r="F409" s="14">
        <f t="shared" si="295"/>
        <v>18.96</v>
      </c>
      <c r="G409" s="1"/>
      <c r="H409" s="2">
        <f t="shared" si="296"/>
        <v>0</v>
      </c>
      <c r="I409" s="3"/>
      <c r="J409" s="2">
        <f t="shared" si="297"/>
        <v>0</v>
      </c>
      <c r="K409" s="2">
        <f t="shared" si="298"/>
        <v>0</v>
      </c>
      <c r="L409" s="2">
        <f t="shared" si="299"/>
        <v>0</v>
      </c>
      <c r="M409" s="2">
        <f t="shared" si="300"/>
        <v>2</v>
      </c>
      <c r="N409" s="2">
        <f t="shared" si="301"/>
        <v>18.96</v>
      </c>
      <c r="O409" s="11" t="str">
        <f t="shared" si="302"/>
        <v xml:space="preserve"> </v>
      </c>
      <c r="P409" s="22">
        <f t="shared" si="303"/>
        <v>1</v>
      </c>
    </row>
    <row r="410" spans="1:16" ht="25.5" x14ac:dyDescent="0.2">
      <c r="A410" s="26" t="s">
        <v>785</v>
      </c>
      <c r="B410" s="26" t="s">
        <v>786</v>
      </c>
      <c r="C410" s="24" t="s">
        <v>22</v>
      </c>
      <c r="D410" s="25">
        <v>1</v>
      </c>
      <c r="E410" s="25">
        <v>1621.72</v>
      </c>
      <c r="F410" s="14">
        <f t="shared" ref="F410:F473" si="304">D410*E410</f>
        <v>1621.72</v>
      </c>
      <c r="G410" s="1"/>
      <c r="H410" s="2">
        <f t="shared" ref="H410:H473" si="305">ROUND(G410*E410,2)</f>
        <v>0</v>
      </c>
      <c r="I410" s="3"/>
      <c r="J410" s="2">
        <f t="shared" ref="J410:J473" si="306">ROUND(I410*E410,2)</f>
        <v>0</v>
      </c>
      <c r="K410" s="2">
        <f t="shared" ref="K410:K473" si="307">G410+I410</f>
        <v>0</v>
      </c>
      <c r="L410" s="2">
        <f t="shared" ref="L410:L473" si="308">H410+J410</f>
        <v>0</v>
      </c>
      <c r="M410" s="2">
        <f t="shared" ref="M410:M473" si="309">D410-K410</f>
        <v>1</v>
      </c>
      <c r="N410" s="2">
        <f t="shared" ref="N410:N473" si="310">F410-L410</f>
        <v>1621.72</v>
      </c>
      <c r="O410" s="11" t="str">
        <f t="shared" ref="O410:O473" si="311">IF((L410/F410)=0," ",(L410/F410))</f>
        <v xml:space="preserve"> </v>
      </c>
      <c r="P410" s="22">
        <f t="shared" ref="P410:P473" si="312">IF((N410/F410)=0," ",(N410/F410))</f>
        <v>1</v>
      </c>
    </row>
    <row r="411" spans="1:16" ht="38.25" x14ac:dyDescent="0.2">
      <c r="A411" s="26" t="s">
        <v>787</v>
      </c>
      <c r="B411" s="26" t="s">
        <v>788</v>
      </c>
      <c r="C411" s="24" t="s">
        <v>22</v>
      </c>
      <c r="D411" s="25">
        <v>1</v>
      </c>
      <c r="E411" s="25">
        <v>2268.4699999999998</v>
      </c>
      <c r="F411" s="14">
        <f t="shared" si="304"/>
        <v>2268.4699999999998</v>
      </c>
      <c r="G411" s="1"/>
      <c r="H411" s="2">
        <f t="shared" si="305"/>
        <v>0</v>
      </c>
      <c r="I411" s="3"/>
      <c r="J411" s="2">
        <f t="shared" si="306"/>
        <v>0</v>
      </c>
      <c r="K411" s="2">
        <f t="shared" si="307"/>
        <v>0</v>
      </c>
      <c r="L411" s="2">
        <f t="shared" si="308"/>
        <v>0</v>
      </c>
      <c r="M411" s="2">
        <f t="shared" si="309"/>
        <v>1</v>
      </c>
      <c r="N411" s="2">
        <f t="shared" si="310"/>
        <v>2268.4699999999998</v>
      </c>
      <c r="O411" s="11" t="str">
        <f t="shared" si="311"/>
        <v xml:space="preserve"> </v>
      </c>
      <c r="P411" s="22">
        <f t="shared" si="312"/>
        <v>1</v>
      </c>
    </row>
    <row r="412" spans="1:16" ht="25.5" x14ac:dyDescent="0.2">
      <c r="A412" s="26" t="s">
        <v>789</v>
      </c>
      <c r="B412" s="26" t="s">
        <v>790</v>
      </c>
      <c r="C412" s="24" t="s">
        <v>22</v>
      </c>
      <c r="D412" s="25">
        <v>1</v>
      </c>
      <c r="E412" s="25">
        <v>28.05</v>
      </c>
      <c r="F412" s="14">
        <f t="shared" si="304"/>
        <v>28.05</v>
      </c>
      <c r="G412" s="1"/>
      <c r="H412" s="2">
        <f t="shared" si="305"/>
        <v>0</v>
      </c>
      <c r="I412" s="3"/>
      <c r="J412" s="2">
        <f t="shared" si="306"/>
        <v>0</v>
      </c>
      <c r="K412" s="2">
        <f t="shared" si="307"/>
        <v>0</v>
      </c>
      <c r="L412" s="2">
        <f t="shared" si="308"/>
        <v>0</v>
      </c>
      <c r="M412" s="2">
        <f t="shared" si="309"/>
        <v>1</v>
      </c>
      <c r="N412" s="2">
        <f t="shared" si="310"/>
        <v>28.05</v>
      </c>
      <c r="O412" s="11" t="str">
        <f t="shared" si="311"/>
        <v xml:space="preserve"> </v>
      </c>
      <c r="P412" s="22">
        <f t="shared" si="312"/>
        <v>1</v>
      </c>
    </row>
    <row r="413" spans="1:16" x14ac:dyDescent="0.2">
      <c r="A413" s="27" t="s">
        <v>791</v>
      </c>
      <c r="B413" s="27" t="s">
        <v>792</v>
      </c>
      <c r="C413" s="28"/>
      <c r="D413" s="29"/>
      <c r="E413" s="29"/>
      <c r="F413" s="30">
        <f>SUM(F414:F427)</f>
        <v>3475.7499999999991</v>
      </c>
      <c r="G413" s="31"/>
      <c r="H413" s="30">
        <f>SUM(H414:H427)</f>
        <v>0</v>
      </c>
      <c r="I413" s="31"/>
      <c r="J413" s="30">
        <f>SUM(J414:J427)</f>
        <v>0</v>
      </c>
      <c r="K413" s="31"/>
      <c r="L413" s="30">
        <f>SUM(L414:L427)</f>
        <v>0</v>
      </c>
      <c r="M413" s="31"/>
      <c r="N413" s="30">
        <f>SUM(N414:N427)</f>
        <v>3475.7499999999991</v>
      </c>
      <c r="O413" s="13" t="str">
        <f t="shared" si="311"/>
        <v xml:space="preserve"> </v>
      </c>
      <c r="P413" s="21">
        <f t="shared" si="312"/>
        <v>1</v>
      </c>
    </row>
    <row r="414" spans="1:16" ht="25.5" x14ac:dyDescent="0.2">
      <c r="A414" s="26" t="s">
        <v>793</v>
      </c>
      <c r="B414" s="26" t="s">
        <v>794</v>
      </c>
      <c r="C414" s="24" t="s">
        <v>31</v>
      </c>
      <c r="D414" s="25">
        <v>15</v>
      </c>
      <c r="E414" s="25">
        <v>60.72</v>
      </c>
      <c r="F414" s="14">
        <f t="shared" si="304"/>
        <v>910.8</v>
      </c>
      <c r="G414" s="1"/>
      <c r="H414" s="2">
        <f t="shared" si="305"/>
        <v>0</v>
      </c>
      <c r="I414" s="3"/>
      <c r="J414" s="2">
        <f t="shared" si="306"/>
        <v>0</v>
      </c>
      <c r="K414" s="2">
        <f t="shared" si="307"/>
        <v>0</v>
      </c>
      <c r="L414" s="2">
        <f t="shared" si="308"/>
        <v>0</v>
      </c>
      <c r="M414" s="2">
        <f t="shared" si="309"/>
        <v>15</v>
      </c>
      <c r="N414" s="2">
        <f t="shared" si="310"/>
        <v>910.8</v>
      </c>
      <c r="O414" s="11" t="str">
        <f t="shared" si="311"/>
        <v xml:space="preserve"> </v>
      </c>
      <c r="P414" s="22">
        <f t="shared" si="312"/>
        <v>1</v>
      </c>
    </row>
    <row r="415" spans="1:16" ht="25.5" x14ac:dyDescent="0.2">
      <c r="A415" s="26" t="s">
        <v>795</v>
      </c>
      <c r="B415" s="26" t="s">
        <v>66</v>
      </c>
      <c r="C415" s="24" t="s">
        <v>22</v>
      </c>
      <c r="D415" s="25">
        <v>1</v>
      </c>
      <c r="E415" s="25">
        <v>194.6</v>
      </c>
      <c r="F415" s="14">
        <f t="shared" si="304"/>
        <v>194.6</v>
      </c>
      <c r="G415" s="1"/>
      <c r="H415" s="2">
        <f t="shared" si="305"/>
        <v>0</v>
      </c>
      <c r="I415" s="3"/>
      <c r="J415" s="2">
        <f t="shared" si="306"/>
        <v>0</v>
      </c>
      <c r="K415" s="2">
        <f t="shared" si="307"/>
        <v>0</v>
      </c>
      <c r="L415" s="2">
        <f t="shared" si="308"/>
        <v>0</v>
      </c>
      <c r="M415" s="2">
        <f t="shared" si="309"/>
        <v>1</v>
      </c>
      <c r="N415" s="2">
        <f t="shared" si="310"/>
        <v>194.6</v>
      </c>
      <c r="O415" s="11" t="str">
        <f t="shared" si="311"/>
        <v xml:space="preserve"> </v>
      </c>
      <c r="P415" s="22">
        <f t="shared" si="312"/>
        <v>1</v>
      </c>
    </row>
    <row r="416" spans="1:16" ht="25.5" x14ac:dyDescent="0.2">
      <c r="A416" s="26" t="s">
        <v>796</v>
      </c>
      <c r="B416" s="26" t="s">
        <v>797</v>
      </c>
      <c r="C416" s="24" t="s">
        <v>22</v>
      </c>
      <c r="D416" s="25">
        <v>1</v>
      </c>
      <c r="E416" s="25">
        <v>508.13</v>
      </c>
      <c r="F416" s="14">
        <f t="shared" si="304"/>
        <v>508.13</v>
      </c>
      <c r="G416" s="1"/>
      <c r="H416" s="2">
        <f t="shared" si="305"/>
        <v>0</v>
      </c>
      <c r="I416" s="3"/>
      <c r="J416" s="2">
        <f t="shared" si="306"/>
        <v>0</v>
      </c>
      <c r="K416" s="2">
        <f t="shared" si="307"/>
        <v>0</v>
      </c>
      <c r="L416" s="2">
        <f t="shared" si="308"/>
        <v>0</v>
      </c>
      <c r="M416" s="2">
        <f t="shared" si="309"/>
        <v>1</v>
      </c>
      <c r="N416" s="2">
        <f t="shared" si="310"/>
        <v>508.13</v>
      </c>
      <c r="O416" s="11" t="str">
        <f t="shared" si="311"/>
        <v xml:space="preserve"> </v>
      </c>
      <c r="P416" s="22">
        <f t="shared" si="312"/>
        <v>1</v>
      </c>
    </row>
    <row r="417" spans="1:16" ht="25.5" x14ac:dyDescent="0.2">
      <c r="A417" s="26" t="s">
        <v>798</v>
      </c>
      <c r="B417" s="26" t="s">
        <v>799</v>
      </c>
      <c r="C417" s="24" t="s">
        <v>22</v>
      </c>
      <c r="D417" s="25">
        <v>1</v>
      </c>
      <c r="E417" s="25">
        <v>28.97</v>
      </c>
      <c r="F417" s="14">
        <f t="shared" si="304"/>
        <v>28.97</v>
      </c>
      <c r="G417" s="1"/>
      <c r="H417" s="2">
        <f t="shared" si="305"/>
        <v>0</v>
      </c>
      <c r="I417" s="3"/>
      <c r="J417" s="2">
        <f t="shared" si="306"/>
        <v>0</v>
      </c>
      <c r="K417" s="2">
        <f t="shared" si="307"/>
        <v>0</v>
      </c>
      <c r="L417" s="2">
        <f t="shared" si="308"/>
        <v>0</v>
      </c>
      <c r="M417" s="2">
        <f t="shared" si="309"/>
        <v>1</v>
      </c>
      <c r="N417" s="2">
        <f t="shared" si="310"/>
        <v>28.97</v>
      </c>
      <c r="O417" s="11" t="str">
        <f t="shared" si="311"/>
        <v xml:space="preserve"> </v>
      </c>
      <c r="P417" s="22">
        <f t="shared" si="312"/>
        <v>1</v>
      </c>
    </row>
    <row r="418" spans="1:16" ht="25.5" x14ac:dyDescent="0.2">
      <c r="A418" s="26" t="s">
        <v>800</v>
      </c>
      <c r="B418" s="26" t="s">
        <v>801</v>
      </c>
      <c r="C418" s="24" t="s">
        <v>22</v>
      </c>
      <c r="D418" s="25">
        <v>1</v>
      </c>
      <c r="E418" s="25">
        <v>26.32</v>
      </c>
      <c r="F418" s="14">
        <f t="shared" si="304"/>
        <v>26.32</v>
      </c>
      <c r="G418" s="1"/>
      <c r="H418" s="2">
        <f t="shared" si="305"/>
        <v>0</v>
      </c>
      <c r="I418" s="3"/>
      <c r="J418" s="2">
        <f t="shared" si="306"/>
        <v>0</v>
      </c>
      <c r="K418" s="2">
        <f t="shared" si="307"/>
        <v>0</v>
      </c>
      <c r="L418" s="2">
        <f t="shared" si="308"/>
        <v>0</v>
      </c>
      <c r="M418" s="2">
        <f t="shared" si="309"/>
        <v>1</v>
      </c>
      <c r="N418" s="2">
        <f t="shared" si="310"/>
        <v>26.32</v>
      </c>
      <c r="O418" s="11" t="str">
        <f t="shared" si="311"/>
        <v xml:space="preserve"> </v>
      </c>
      <c r="P418" s="22">
        <f t="shared" si="312"/>
        <v>1</v>
      </c>
    </row>
    <row r="419" spans="1:16" ht="51" x14ac:dyDescent="0.2">
      <c r="A419" s="26" t="s">
        <v>802</v>
      </c>
      <c r="B419" s="26" t="s">
        <v>803</v>
      </c>
      <c r="C419" s="24" t="s">
        <v>22</v>
      </c>
      <c r="D419" s="25">
        <v>1</v>
      </c>
      <c r="E419" s="25">
        <v>911.78</v>
      </c>
      <c r="F419" s="14">
        <f t="shared" si="304"/>
        <v>911.78</v>
      </c>
      <c r="G419" s="1"/>
      <c r="H419" s="2">
        <f t="shared" si="305"/>
        <v>0</v>
      </c>
      <c r="I419" s="3"/>
      <c r="J419" s="2">
        <f t="shared" si="306"/>
        <v>0</v>
      </c>
      <c r="K419" s="2">
        <f t="shared" si="307"/>
        <v>0</v>
      </c>
      <c r="L419" s="2">
        <f t="shared" si="308"/>
        <v>0</v>
      </c>
      <c r="M419" s="2">
        <f t="shared" si="309"/>
        <v>1</v>
      </c>
      <c r="N419" s="2">
        <f t="shared" si="310"/>
        <v>911.78</v>
      </c>
      <c r="O419" s="11" t="str">
        <f t="shared" si="311"/>
        <v xml:space="preserve"> </v>
      </c>
      <c r="P419" s="22">
        <f t="shared" si="312"/>
        <v>1</v>
      </c>
    </row>
    <row r="420" spans="1:16" x14ac:dyDescent="0.2">
      <c r="A420" s="26" t="s">
        <v>804</v>
      </c>
      <c r="B420" s="26" t="s">
        <v>805</v>
      </c>
      <c r="C420" s="24" t="s">
        <v>22</v>
      </c>
      <c r="D420" s="25">
        <v>1</v>
      </c>
      <c r="E420" s="25">
        <v>52.12</v>
      </c>
      <c r="F420" s="14">
        <f t="shared" si="304"/>
        <v>52.12</v>
      </c>
      <c r="G420" s="1"/>
      <c r="H420" s="2">
        <f t="shared" si="305"/>
        <v>0</v>
      </c>
      <c r="I420" s="3"/>
      <c r="J420" s="2">
        <f t="shared" si="306"/>
        <v>0</v>
      </c>
      <c r="K420" s="2">
        <f t="shared" si="307"/>
        <v>0</v>
      </c>
      <c r="L420" s="2">
        <f t="shared" si="308"/>
        <v>0</v>
      </c>
      <c r="M420" s="2">
        <f t="shared" si="309"/>
        <v>1</v>
      </c>
      <c r="N420" s="2">
        <f t="shared" si="310"/>
        <v>52.12</v>
      </c>
      <c r="O420" s="11" t="str">
        <f t="shared" si="311"/>
        <v xml:space="preserve"> </v>
      </c>
      <c r="P420" s="22">
        <f t="shared" si="312"/>
        <v>1</v>
      </c>
    </row>
    <row r="421" spans="1:16" ht="38.25" x14ac:dyDescent="0.2">
      <c r="A421" s="26" t="s">
        <v>806</v>
      </c>
      <c r="B421" s="26" t="s">
        <v>807</v>
      </c>
      <c r="C421" s="24" t="s">
        <v>22</v>
      </c>
      <c r="D421" s="25">
        <v>1</v>
      </c>
      <c r="E421" s="25">
        <v>34.15</v>
      </c>
      <c r="F421" s="14">
        <f t="shared" si="304"/>
        <v>34.15</v>
      </c>
      <c r="G421" s="1"/>
      <c r="H421" s="2">
        <f t="shared" si="305"/>
        <v>0</v>
      </c>
      <c r="I421" s="3"/>
      <c r="J421" s="2">
        <f t="shared" si="306"/>
        <v>0</v>
      </c>
      <c r="K421" s="2">
        <f t="shared" si="307"/>
        <v>0</v>
      </c>
      <c r="L421" s="2">
        <f t="shared" si="308"/>
        <v>0</v>
      </c>
      <c r="M421" s="2">
        <f t="shared" si="309"/>
        <v>1</v>
      </c>
      <c r="N421" s="2">
        <f t="shared" si="310"/>
        <v>34.15</v>
      </c>
      <c r="O421" s="11" t="str">
        <f t="shared" si="311"/>
        <v xml:space="preserve"> </v>
      </c>
      <c r="P421" s="22">
        <f t="shared" si="312"/>
        <v>1</v>
      </c>
    </row>
    <row r="422" spans="1:16" x14ac:dyDescent="0.2">
      <c r="A422" s="26" t="s">
        <v>808</v>
      </c>
      <c r="B422" s="26" t="s">
        <v>809</v>
      </c>
      <c r="C422" s="24" t="s">
        <v>22</v>
      </c>
      <c r="D422" s="25">
        <v>1</v>
      </c>
      <c r="E422" s="25">
        <v>518.48</v>
      </c>
      <c r="F422" s="14">
        <f t="shared" si="304"/>
        <v>518.48</v>
      </c>
      <c r="G422" s="1"/>
      <c r="H422" s="2">
        <f t="shared" si="305"/>
        <v>0</v>
      </c>
      <c r="I422" s="3"/>
      <c r="J422" s="2">
        <f t="shared" si="306"/>
        <v>0</v>
      </c>
      <c r="K422" s="2">
        <f t="shared" si="307"/>
        <v>0</v>
      </c>
      <c r="L422" s="2">
        <f t="shared" si="308"/>
        <v>0</v>
      </c>
      <c r="M422" s="2">
        <f t="shared" si="309"/>
        <v>1</v>
      </c>
      <c r="N422" s="2">
        <f t="shared" si="310"/>
        <v>518.48</v>
      </c>
      <c r="O422" s="11" t="str">
        <f t="shared" si="311"/>
        <v xml:space="preserve"> </v>
      </c>
      <c r="P422" s="22">
        <f t="shared" si="312"/>
        <v>1</v>
      </c>
    </row>
    <row r="423" spans="1:16" ht="25.5" x14ac:dyDescent="0.2">
      <c r="A423" s="26" t="s">
        <v>810</v>
      </c>
      <c r="B423" s="26" t="s">
        <v>811</v>
      </c>
      <c r="C423" s="24" t="s">
        <v>22</v>
      </c>
      <c r="D423" s="25">
        <v>1</v>
      </c>
      <c r="E423" s="25">
        <v>62.37</v>
      </c>
      <c r="F423" s="14">
        <f t="shared" si="304"/>
        <v>62.37</v>
      </c>
      <c r="G423" s="1"/>
      <c r="H423" s="2">
        <f t="shared" si="305"/>
        <v>0</v>
      </c>
      <c r="I423" s="3"/>
      <c r="J423" s="2">
        <f t="shared" si="306"/>
        <v>0</v>
      </c>
      <c r="K423" s="2">
        <f t="shared" si="307"/>
        <v>0</v>
      </c>
      <c r="L423" s="2">
        <f t="shared" si="308"/>
        <v>0</v>
      </c>
      <c r="M423" s="2">
        <f t="shared" si="309"/>
        <v>1</v>
      </c>
      <c r="N423" s="2">
        <f t="shared" si="310"/>
        <v>62.37</v>
      </c>
      <c r="O423" s="11" t="str">
        <f t="shared" si="311"/>
        <v xml:space="preserve"> </v>
      </c>
      <c r="P423" s="22">
        <f t="shared" si="312"/>
        <v>1</v>
      </c>
    </row>
    <row r="424" spans="1:16" ht="38.25" x14ac:dyDescent="0.2">
      <c r="A424" s="26" t="s">
        <v>812</v>
      </c>
      <c r="B424" s="26" t="s">
        <v>813</v>
      </c>
      <c r="C424" s="24" t="s">
        <v>64</v>
      </c>
      <c r="D424" s="25">
        <v>1</v>
      </c>
      <c r="E424" s="25">
        <v>138.81</v>
      </c>
      <c r="F424" s="14">
        <f t="shared" si="304"/>
        <v>138.81</v>
      </c>
      <c r="G424" s="1"/>
      <c r="H424" s="2">
        <f t="shared" si="305"/>
        <v>0</v>
      </c>
      <c r="I424" s="3"/>
      <c r="J424" s="2">
        <f t="shared" si="306"/>
        <v>0</v>
      </c>
      <c r="K424" s="2">
        <f t="shared" si="307"/>
        <v>0</v>
      </c>
      <c r="L424" s="2">
        <f t="shared" si="308"/>
        <v>0</v>
      </c>
      <c r="M424" s="2">
        <f t="shared" si="309"/>
        <v>1</v>
      </c>
      <c r="N424" s="2">
        <f t="shared" si="310"/>
        <v>138.81</v>
      </c>
      <c r="O424" s="11" t="str">
        <f t="shared" si="311"/>
        <v xml:space="preserve"> </v>
      </c>
      <c r="P424" s="22">
        <f t="shared" si="312"/>
        <v>1</v>
      </c>
    </row>
    <row r="425" spans="1:16" ht="25.5" x14ac:dyDescent="0.2">
      <c r="A425" s="26" t="s">
        <v>814</v>
      </c>
      <c r="B425" s="26" t="s">
        <v>815</v>
      </c>
      <c r="C425" s="24" t="s">
        <v>22</v>
      </c>
      <c r="D425" s="25">
        <v>1</v>
      </c>
      <c r="E425" s="25">
        <v>55.93</v>
      </c>
      <c r="F425" s="14">
        <f t="shared" si="304"/>
        <v>55.93</v>
      </c>
      <c r="G425" s="1"/>
      <c r="H425" s="2">
        <f t="shared" si="305"/>
        <v>0</v>
      </c>
      <c r="I425" s="3"/>
      <c r="J425" s="2">
        <f t="shared" si="306"/>
        <v>0</v>
      </c>
      <c r="K425" s="2">
        <f t="shared" si="307"/>
        <v>0</v>
      </c>
      <c r="L425" s="2">
        <f t="shared" si="308"/>
        <v>0</v>
      </c>
      <c r="M425" s="2">
        <f t="shared" si="309"/>
        <v>1</v>
      </c>
      <c r="N425" s="2">
        <f t="shared" si="310"/>
        <v>55.93</v>
      </c>
      <c r="O425" s="11" t="str">
        <f t="shared" si="311"/>
        <v xml:space="preserve"> </v>
      </c>
      <c r="P425" s="22">
        <f t="shared" si="312"/>
        <v>1</v>
      </c>
    </row>
    <row r="426" spans="1:16" x14ac:dyDescent="0.2">
      <c r="A426" s="26" t="s">
        <v>816</v>
      </c>
      <c r="B426" s="26" t="s">
        <v>817</v>
      </c>
      <c r="C426" s="24" t="s">
        <v>22</v>
      </c>
      <c r="D426" s="25">
        <v>1</v>
      </c>
      <c r="E426" s="25">
        <v>16.63</v>
      </c>
      <c r="F426" s="14">
        <f t="shared" si="304"/>
        <v>16.63</v>
      </c>
      <c r="G426" s="1"/>
      <c r="H426" s="2">
        <f t="shared" si="305"/>
        <v>0</v>
      </c>
      <c r="I426" s="3"/>
      <c r="J426" s="2">
        <f t="shared" si="306"/>
        <v>0</v>
      </c>
      <c r="K426" s="2">
        <f t="shared" si="307"/>
        <v>0</v>
      </c>
      <c r="L426" s="2">
        <f t="shared" si="308"/>
        <v>0</v>
      </c>
      <c r="M426" s="2">
        <f t="shared" si="309"/>
        <v>1</v>
      </c>
      <c r="N426" s="2">
        <f t="shared" si="310"/>
        <v>16.63</v>
      </c>
      <c r="O426" s="11" t="str">
        <f t="shared" si="311"/>
        <v xml:space="preserve"> </v>
      </c>
      <c r="P426" s="22">
        <f t="shared" si="312"/>
        <v>1</v>
      </c>
    </row>
    <row r="427" spans="1:16" x14ac:dyDescent="0.2">
      <c r="A427" s="26" t="s">
        <v>818</v>
      </c>
      <c r="B427" s="26" t="s">
        <v>819</v>
      </c>
      <c r="C427" s="24" t="s">
        <v>22</v>
      </c>
      <c r="D427" s="25">
        <v>1</v>
      </c>
      <c r="E427" s="25">
        <v>16.66</v>
      </c>
      <c r="F427" s="14">
        <f t="shared" si="304"/>
        <v>16.66</v>
      </c>
      <c r="G427" s="1"/>
      <c r="H427" s="2">
        <f t="shared" si="305"/>
        <v>0</v>
      </c>
      <c r="I427" s="3"/>
      <c r="J427" s="2">
        <f t="shared" si="306"/>
        <v>0</v>
      </c>
      <c r="K427" s="2">
        <f t="shared" si="307"/>
        <v>0</v>
      </c>
      <c r="L427" s="2">
        <f t="shared" si="308"/>
        <v>0</v>
      </c>
      <c r="M427" s="2">
        <f t="shared" si="309"/>
        <v>1</v>
      </c>
      <c r="N427" s="2">
        <f t="shared" si="310"/>
        <v>16.66</v>
      </c>
      <c r="O427" s="11" t="str">
        <f t="shared" si="311"/>
        <v xml:space="preserve"> </v>
      </c>
      <c r="P427" s="22">
        <f t="shared" si="312"/>
        <v>1</v>
      </c>
    </row>
    <row r="428" spans="1:16" x14ac:dyDescent="0.2">
      <c r="A428" s="27" t="s">
        <v>820</v>
      </c>
      <c r="B428" s="27" t="s">
        <v>821</v>
      </c>
      <c r="C428" s="28"/>
      <c r="D428" s="29"/>
      <c r="E428" s="29"/>
      <c r="F428" s="30">
        <f>F429</f>
        <v>6389.2091</v>
      </c>
      <c r="G428" s="31"/>
      <c r="H428" s="30">
        <f>H429</f>
        <v>0</v>
      </c>
      <c r="I428" s="31"/>
      <c r="J428" s="30">
        <f>J429</f>
        <v>0</v>
      </c>
      <c r="K428" s="31"/>
      <c r="L428" s="30">
        <f>L429</f>
        <v>0</v>
      </c>
      <c r="M428" s="31"/>
      <c r="N428" s="30">
        <f>N429</f>
        <v>6389.2091</v>
      </c>
      <c r="O428" s="13" t="str">
        <f t="shared" si="311"/>
        <v xml:space="preserve"> </v>
      </c>
      <c r="P428" s="21">
        <f t="shared" si="312"/>
        <v>1</v>
      </c>
    </row>
    <row r="429" spans="1:16" ht="76.5" x14ac:dyDescent="0.2">
      <c r="A429" s="26" t="s">
        <v>822</v>
      </c>
      <c r="B429" s="26" t="s">
        <v>823</v>
      </c>
      <c r="C429" s="24" t="s">
        <v>23</v>
      </c>
      <c r="D429" s="25">
        <v>5.29</v>
      </c>
      <c r="E429" s="25">
        <v>1207.79</v>
      </c>
      <c r="F429" s="14">
        <f t="shared" si="304"/>
        <v>6389.2091</v>
      </c>
      <c r="G429" s="1"/>
      <c r="H429" s="2">
        <f t="shared" si="305"/>
        <v>0</v>
      </c>
      <c r="I429" s="3"/>
      <c r="J429" s="2">
        <f t="shared" si="306"/>
        <v>0</v>
      </c>
      <c r="K429" s="2">
        <f t="shared" si="307"/>
        <v>0</v>
      </c>
      <c r="L429" s="2">
        <f t="shared" si="308"/>
        <v>0</v>
      </c>
      <c r="M429" s="2">
        <f t="shared" si="309"/>
        <v>5.29</v>
      </c>
      <c r="N429" s="2">
        <f t="shared" si="310"/>
        <v>6389.2091</v>
      </c>
      <c r="O429" s="11" t="str">
        <f t="shared" si="311"/>
        <v xml:space="preserve"> </v>
      </c>
      <c r="P429" s="22">
        <f t="shared" si="312"/>
        <v>1</v>
      </c>
    </row>
    <row r="430" spans="1:16" x14ac:dyDescent="0.2">
      <c r="A430" s="27" t="s">
        <v>824</v>
      </c>
      <c r="B430" s="27" t="s">
        <v>67</v>
      </c>
      <c r="C430" s="28"/>
      <c r="D430" s="29"/>
      <c r="E430" s="29"/>
      <c r="F430" s="30">
        <f>SUM(F431:F439)</f>
        <v>4094.02</v>
      </c>
      <c r="G430" s="31"/>
      <c r="H430" s="30">
        <f>SUM(H431:H439)</f>
        <v>0</v>
      </c>
      <c r="I430" s="31"/>
      <c r="J430" s="30">
        <f>SUM(J431:J439)</f>
        <v>0</v>
      </c>
      <c r="K430" s="31"/>
      <c r="L430" s="30">
        <f>SUM(L431:L439)</f>
        <v>0</v>
      </c>
      <c r="M430" s="31"/>
      <c r="N430" s="30">
        <f>SUM(N431:N439)</f>
        <v>4094.02</v>
      </c>
      <c r="O430" s="13" t="str">
        <f t="shared" si="311"/>
        <v xml:space="preserve"> </v>
      </c>
      <c r="P430" s="21">
        <f t="shared" si="312"/>
        <v>1</v>
      </c>
    </row>
    <row r="431" spans="1:16" x14ac:dyDescent="0.2">
      <c r="A431" s="26" t="s">
        <v>825</v>
      </c>
      <c r="B431" s="26" t="s">
        <v>68</v>
      </c>
      <c r="C431" s="24" t="s">
        <v>23</v>
      </c>
      <c r="D431" s="25">
        <v>386</v>
      </c>
      <c r="E431" s="25">
        <v>1.0900000000000001</v>
      </c>
      <c r="F431" s="14">
        <f t="shared" si="304"/>
        <v>420.74</v>
      </c>
      <c r="G431" s="1"/>
      <c r="H431" s="2">
        <f t="shared" si="305"/>
        <v>0</v>
      </c>
      <c r="I431" s="3"/>
      <c r="J431" s="2">
        <f t="shared" si="306"/>
        <v>0</v>
      </c>
      <c r="K431" s="2">
        <f t="shared" si="307"/>
        <v>0</v>
      </c>
      <c r="L431" s="2">
        <f t="shared" si="308"/>
        <v>0</v>
      </c>
      <c r="M431" s="2">
        <f t="shared" si="309"/>
        <v>386</v>
      </c>
      <c r="N431" s="2">
        <f t="shared" si="310"/>
        <v>420.74</v>
      </c>
      <c r="O431" s="11" t="str">
        <f t="shared" si="311"/>
        <v xml:space="preserve"> </v>
      </c>
      <c r="P431" s="22">
        <f t="shared" si="312"/>
        <v>1</v>
      </c>
    </row>
    <row r="432" spans="1:16" ht="25.5" x14ac:dyDescent="0.2">
      <c r="A432" s="26" t="s">
        <v>826</v>
      </c>
      <c r="B432" s="26" t="s">
        <v>98</v>
      </c>
      <c r="C432" s="24" t="s">
        <v>22</v>
      </c>
      <c r="D432" s="25">
        <v>18</v>
      </c>
      <c r="E432" s="25">
        <v>6.94</v>
      </c>
      <c r="F432" s="14">
        <f t="shared" si="304"/>
        <v>124.92</v>
      </c>
      <c r="G432" s="1"/>
      <c r="H432" s="2">
        <f t="shared" si="305"/>
        <v>0</v>
      </c>
      <c r="I432" s="3"/>
      <c r="J432" s="2">
        <f t="shared" si="306"/>
        <v>0</v>
      </c>
      <c r="K432" s="2">
        <f t="shared" si="307"/>
        <v>0</v>
      </c>
      <c r="L432" s="2">
        <f t="shared" si="308"/>
        <v>0</v>
      </c>
      <c r="M432" s="2">
        <f t="shared" si="309"/>
        <v>18</v>
      </c>
      <c r="N432" s="2">
        <f t="shared" si="310"/>
        <v>124.92</v>
      </c>
      <c r="O432" s="11" t="str">
        <f t="shared" si="311"/>
        <v xml:space="preserve"> </v>
      </c>
      <c r="P432" s="22">
        <f t="shared" si="312"/>
        <v>1</v>
      </c>
    </row>
    <row r="433" spans="1:16" ht="38.25" x14ac:dyDescent="0.2">
      <c r="A433" s="26" t="s">
        <v>827</v>
      </c>
      <c r="B433" s="26" t="s">
        <v>828</v>
      </c>
      <c r="C433" s="24" t="s">
        <v>65</v>
      </c>
      <c r="D433" s="25">
        <v>1</v>
      </c>
      <c r="E433" s="25">
        <v>226.58</v>
      </c>
      <c r="F433" s="14">
        <f t="shared" si="304"/>
        <v>226.58</v>
      </c>
      <c r="G433" s="1"/>
      <c r="H433" s="2">
        <f t="shared" si="305"/>
        <v>0</v>
      </c>
      <c r="I433" s="3"/>
      <c r="J433" s="2">
        <f t="shared" si="306"/>
        <v>0</v>
      </c>
      <c r="K433" s="2">
        <f t="shared" si="307"/>
        <v>0</v>
      </c>
      <c r="L433" s="2">
        <f t="shared" si="308"/>
        <v>0</v>
      </c>
      <c r="M433" s="2">
        <f t="shared" si="309"/>
        <v>1</v>
      </c>
      <c r="N433" s="2">
        <f t="shared" si="310"/>
        <v>226.58</v>
      </c>
      <c r="O433" s="11" t="str">
        <f t="shared" si="311"/>
        <v xml:space="preserve"> </v>
      </c>
      <c r="P433" s="22">
        <f t="shared" si="312"/>
        <v>1</v>
      </c>
    </row>
    <row r="434" spans="1:16" ht="25.5" x14ac:dyDescent="0.2">
      <c r="A434" s="26" t="s">
        <v>829</v>
      </c>
      <c r="B434" s="26" t="s">
        <v>114</v>
      </c>
      <c r="C434" s="24" t="s">
        <v>43</v>
      </c>
      <c r="D434" s="25">
        <v>3</v>
      </c>
      <c r="E434" s="25">
        <v>36.47</v>
      </c>
      <c r="F434" s="14">
        <f t="shared" si="304"/>
        <v>109.41</v>
      </c>
      <c r="G434" s="1"/>
      <c r="H434" s="2">
        <f t="shared" si="305"/>
        <v>0</v>
      </c>
      <c r="I434" s="3"/>
      <c r="J434" s="2">
        <f t="shared" si="306"/>
        <v>0</v>
      </c>
      <c r="K434" s="2">
        <f t="shared" si="307"/>
        <v>0</v>
      </c>
      <c r="L434" s="2">
        <f t="shared" si="308"/>
        <v>0</v>
      </c>
      <c r="M434" s="2">
        <f t="shared" si="309"/>
        <v>3</v>
      </c>
      <c r="N434" s="2">
        <f t="shared" si="310"/>
        <v>109.41</v>
      </c>
      <c r="O434" s="11" t="str">
        <f t="shared" si="311"/>
        <v xml:space="preserve"> </v>
      </c>
      <c r="P434" s="22">
        <f t="shared" si="312"/>
        <v>1</v>
      </c>
    </row>
    <row r="435" spans="1:16" x14ac:dyDescent="0.2">
      <c r="A435" s="26" t="s">
        <v>830</v>
      </c>
      <c r="B435" s="26" t="s">
        <v>62</v>
      </c>
      <c r="C435" s="24" t="s">
        <v>22</v>
      </c>
      <c r="D435" s="25">
        <v>5</v>
      </c>
      <c r="E435" s="25">
        <v>60.23</v>
      </c>
      <c r="F435" s="14">
        <f t="shared" si="304"/>
        <v>301.14999999999998</v>
      </c>
      <c r="G435" s="1"/>
      <c r="H435" s="2">
        <f t="shared" si="305"/>
        <v>0</v>
      </c>
      <c r="I435" s="3"/>
      <c r="J435" s="2">
        <f t="shared" si="306"/>
        <v>0</v>
      </c>
      <c r="K435" s="2">
        <f t="shared" si="307"/>
        <v>0</v>
      </c>
      <c r="L435" s="2">
        <f t="shared" si="308"/>
        <v>0</v>
      </c>
      <c r="M435" s="2">
        <f t="shared" si="309"/>
        <v>5</v>
      </c>
      <c r="N435" s="2">
        <f t="shared" si="310"/>
        <v>301.14999999999998</v>
      </c>
      <c r="O435" s="11" t="str">
        <f t="shared" si="311"/>
        <v xml:space="preserve"> </v>
      </c>
      <c r="P435" s="22">
        <f t="shared" si="312"/>
        <v>1</v>
      </c>
    </row>
    <row r="436" spans="1:16" ht="25.5" x14ac:dyDescent="0.2">
      <c r="A436" s="26" t="s">
        <v>831</v>
      </c>
      <c r="B436" s="26" t="s">
        <v>63</v>
      </c>
      <c r="C436" s="24" t="s">
        <v>22</v>
      </c>
      <c r="D436" s="25">
        <v>5</v>
      </c>
      <c r="E436" s="25">
        <v>102.36</v>
      </c>
      <c r="F436" s="14">
        <f t="shared" si="304"/>
        <v>511.8</v>
      </c>
      <c r="G436" s="1"/>
      <c r="H436" s="2">
        <f t="shared" si="305"/>
        <v>0</v>
      </c>
      <c r="I436" s="3"/>
      <c r="J436" s="2">
        <f t="shared" si="306"/>
        <v>0</v>
      </c>
      <c r="K436" s="2">
        <f t="shared" si="307"/>
        <v>0</v>
      </c>
      <c r="L436" s="2">
        <f t="shared" si="308"/>
        <v>0</v>
      </c>
      <c r="M436" s="2">
        <f t="shared" si="309"/>
        <v>5</v>
      </c>
      <c r="N436" s="2">
        <f t="shared" si="310"/>
        <v>511.8</v>
      </c>
      <c r="O436" s="11" t="str">
        <f t="shared" si="311"/>
        <v xml:space="preserve"> </v>
      </c>
      <c r="P436" s="22">
        <f t="shared" si="312"/>
        <v>1</v>
      </c>
    </row>
    <row r="437" spans="1:16" ht="38.25" x14ac:dyDescent="0.2">
      <c r="A437" s="26" t="s">
        <v>832</v>
      </c>
      <c r="B437" s="26" t="s">
        <v>833</v>
      </c>
      <c r="C437" s="24" t="s">
        <v>22</v>
      </c>
      <c r="D437" s="25">
        <v>5</v>
      </c>
      <c r="E437" s="25">
        <v>106.95</v>
      </c>
      <c r="F437" s="14">
        <f t="shared" si="304"/>
        <v>534.75</v>
      </c>
      <c r="G437" s="1"/>
      <c r="H437" s="2">
        <f t="shared" si="305"/>
        <v>0</v>
      </c>
      <c r="I437" s="3"/>
      <c r="J437" s="2">
        <f t="shared" si="306"/>
        <v>0</v>
      </c>
      <c r="K437" s="2">
        <f t="shared" si="307"/>
        <v>0</v>
      </c>
      <c r="L437" s="2">
        <f t="shared" si="308"/>
        <v>0</v>
      </c>
      <c r="M437" s="2">
        <f t="shared" si="309"/>
        <v>5</v>
      </c>
      <c r="N437" s="2">
        <f t="shared" si="310"/>
        <v>534.75</v>
      </c>
      <c r="O437" s="11" t="str">
        <f t="shared" si="311"/>
        <v xml:space="preserve"> </v>
      </c>
      <c r="P437" s="22">
        <f t="shared" si="312"/>
        <v>1</v>
      </c>
    </row>
    <row r="438" spans="1:16" ht="25.5" x14ac:dyDescent="0.2">
      <c r="A438" s="26" t="s">
        <v>834</v>
      </c>
      <c r="B438" s="26" t="s">
        <v>835</v>
      </c>
      <c r="C438" s="24" t="s">
        <v>22</v>
      </c>
      <c r="D438" s="25">
        <v>5</v>
      </c>
      <c r="E438" s="25">
        <v>162.94999999999999</v>
      </c>
      <c r="F438" s="14">
        <f t="shared" si="304"/>
        <v>814.75</v>
      </c>
      <c r="G438" s="1"/>
      <c r="H438" s="2">
        <f t="shared" si="305"/>
        <v>0</v>
      </c>
      <c r="I438" s="3"/>
      <c r="J438" s="2">
        <f t="shared" si="306"/>
        <v>0</v>
      </c>
      <c r="K438" s="2">
        <f t="shared" si="307"/>
        <v>0</v>
      </c>
      <c r="L438" s="2">
        <f t="shared" si="308"/>
        <v>0</v>
      </c>
      <c r="M438" s="2">
        <f t="shared" si="309"/>
        <v>5</v>
      </c>
      <c r="N438" s="2">
        <f t="shared" si="310"/>
        <v>814.75</v>
      </c>
      <c r="O438" s="11" t="str">
        <f t="shared" si="311"/>
        <v xml:space="preserve"> </v>
      </c>
      <c r="P438" s="22">
        <f t="shared" si="312"/>
        <v>1</v>
      </c>
    </row>
    <row r="439" spans="1:16" x14ac:dyDescent="0.2">
      <c r="A439" s="26" t="s">
        <v>836</v>
      </c>
      <c r="B439" s="26" t="s">
        <v>175</v>
      </c>
      <c r="C439" s="24" t="s">
        <v>23</v>
      </c>
      <c r="D439" s="25">
        <v>386</v>
      </c>
      <c r="E439" s="25">
        <v>2.72</v>
      </c>
      <c r="F439" s="14">
        <f t="shared" si="304"/>
        <v>1049.92</v>
      </c>
      <c r="G439" s="1"/>
      <c r="H439" s="2">
        <f t="shared" si="305"/>
        <v>0</v>
      </c>
      <c r="I439" s="3"/>
      <c r="J439" s="2">
        <f t="shared" si="306"/>
        <v>0</v>
      </c>
      <c r="K439" s="2">
        <f t="shared" si="307"/>
        <v>0</v>
      </c>
      <c r="L439" s="2">
        <f t="shared" si="308"/>
        <v>0</v>
      </c>
      <c r="M439" s="2">
        <f t="shared" si="309"/>
        <v>386</v>
      </c>
      <c r="N439" s="2">
        <f t="shared" si="310"/>
        <v>1049.92</v>
      </c>
      <c r="O439" s="11" t="str">
        <f t="shared" si="311"/>
        <v xml:space="preserve"> </v>
      </c>
      <c r="P439" s="22">
        <f t="shared" si="312"/>
        <v>1</v>
      </c>
    </row>
    <row r="440" spans="1:16" x14ac:dyDescent="0.2">
      <c r="A440" s="27" t="s">
        <v>837</v>
      </c>
      <c r="B440" s="27" t="s">
        <v>838</v>
      </c>
      <c r="C440" s="28"/>
      <c r="D440" s="29"/>
      <c r="E440" s="29"/>
      <c r="F440" s="30">
        <f>F441+F455</f>
        <v>27671.300599999995</v>
      </c>
      <c r="G440" s="31"/>
      <c r="H440" s="30">
        <f>H441+H455</f>
        <v>0</v>
      </c>
      <c r="I440" s="31"/>
      <c r="J440" s="30">
        <f>J441+J455</f>
        <v>0</v>
      </c>
      <c r="K440" s="31"/>
      <c r="L440" s="30">
        <f>L441+L455</f>
        <v>0</v>
      </c>
      <c r="M440" s="31"/>
      <c r="N440" s="30">
        <f>N441+N455</f>
        <v>27671.300599999995</v>
      </c>
      <c r="O440" s="13" t="str">
        <f t="shared" si="311"/>
        <v xml:space="preserve"> </v>
      </c>
      <c r="P440" s="21">
        <f t="shared" si="312"/>
        <v>1</v>
      </c>
    </row>
    <row r="441" spans="1:16" ht="38.25" x14ac:dyDescent="0.2">
      <c r="A441" s="27" t="s">
        <v>839</v>
      </c>
      <c r="B441" s="27" t="s">
        <v>840</v>
      </c>
      <c r="C441" s="28"/>
      <c r="D441" s="29"/>
      <c r="E441" s="29"/>
      <c r="F441" s="30">
        <f>SUM(F442:F454)</f>
        <v>20995.308999999997</v>
      </c>
      <c r="G441" s="31"/>
      <c r="H441" s="30">
        <f>SUM(H442:H454)</f>
        <v>0</v>
      </c>
      <c r="I441" s="31"/>
      <c r="J441" s="30">
        <f>SUM(J442:J454)</f>
        <v>0</v>
      </c>
      <c r="K441" s="31"/>
      <c r="L441" s="30">
        <f>SUM(L442:L454)</f>
        <v>0</v>
      </c>
      <c r="M441" s="31"/>
      <c r="N441" s="30">
        <f>SUM(N442:N454)</f>
        <v>20995.308999999997</v>
      </c>
      <c r="O441" s="13" t="str">
        <f t="shared" si="311"/>
        <v xml:space="preserve"> </v>
      </c>
      <c r="P441" s="21">
        <f t="shared" si="312"/>
        <v>1</v>
      </c>
    </row>
    <row r="442" spans="1:16" x14ac:dyDescent="0.2">
      <c r="A442" s="26" t="s">
        <v>841</v>
      </c>
      <c r="B442" s="26" t="s">
        <v>36</v>
      </c>
      <c r="C442" s="24" t="s">
        <v>35</v>
      </c>
      <c r="D442" s="25">
        <v>17.43</v>
      </c>
      <c r="E442" s="25">
        <v>19.82</v>
      </c>
      <c r="F442" s="14">
        <f t="shared" si="304"/>
        <v>345.46260000000001</v>
      </c>
      <c r="G442" s="1"/>
      <c r="H442" s="2">
        <f t="shared" si="305"/>
        <v>0</v>
      </c>
      <c r="I442" s="3"/>
      <c r="J442" s="2">
        <f t="shared" si="306"/>
        <v>0</v>
      </c>
      <c r="K442" s="2">
        <f t="shared" si="307"/>
        <v>0</v>
      </c>
      <c r="L442" s="2">
        <f t="shared" si="308"/>
        <v>0</v>
      </c>
      <c r="M442" s="2">
        <f t="shared" si="309"/>
        <v>17.43</v>
      </c>
      <c r="N442" s="2">
        <f t="shared" si="310"/>
        <v>345.46260000000001</v>
      </c>
      <c r="O442" s="11" t="str">
        <f t="shared" si="311"/>
        <v xml:space="preserve"> </v>
      </c>
      <c r="P442" s="22">
        <f t="shared" si="312"/>
        <v>1</v>
      </c>
    </row>
    <row r="443" spans="1:16" ht="38.25" x14ac:dyDescent="0.2">
      <c r="A443" s="26" t="s">
        <v>842</v>
      </c>
      <c r="B443" s="26" t="s">
        <v>843</v>
      </c>
      <c r="C443" s="24" t="s">
        <v>35</v>
      </c>
      <c r="D443" s="25">
        <v>47.22</v>
      </c>
      <c r="E443" s="25">
        <v>39.58</v>
      </c>
      <c r="F443" s="14">
        <f t="shared" si="304"/>
        <v>1868.9675999999999</v>
      </c>
      <c r="G443" s="1"/>
      <c r="H443" s="2">
        <f t="shared" si="305"/>
        <v>0</v>
      </c>
      <c r="I443" s="3"/>
      <c r="J443" s="2">
        <f t="shared" si="306"/>
        <v>0</v>
      </c>
      <c r="K443" s="2">
        <f t="shared" si="307"/>
        <v>0</v>
      </c>
      <c r="L443" s="2">
        <f t="shared" si="308"/>
        <v>0</v>
      </c>
      <c r="M443" s="2">
        <f t="shared" si="309"/>
        <v>47.22</v>
      </c>
      <c r="N443" s="2">
        <f t="shared" si="310"/>
        <v>1868.9675999999999</v>
      </c>
      <c r="O443" s="11" t="str">
        <f t="shared" si="311"/>
        <v xml:space="preserve"> </v>
      </c>
      <c r="P443" s="22">
        <f t="shared" si="312"/>
        <v>1</v>
      </c>
    </row>
    <row r="444" spans="1:16" ht="25.5" x14ac:dyDescent="0.2">
      <c r="A444" s="26" t="s">
        <v>844</v>
      </c>
      <c r="B444" s="26" t="s">
        <v>845</v>
      </c>
      <c r="C444" s="24" t="s">
        <v>35</v>
      </c>
      <c r="D444" s="25">
        <v>0.76</v>
      </c>
      <c r="E444" s="25">
        <v>666.51</v>
      </c>
      <c r="F444" s="14">
        <f t="shared" si="304"/>
        <v>506.54759999999999</v>
      </c>
      <c r="G444" s="1"/>
      <c r="H444" s="2">
        <f t="shared" si="305"/>
        <v>0</v>
      </c>
      <c r="I444" s="3"/>
      <c r="J444" s="2">
        <f t="shared" si="306"/>
        <v>0</v>
      </c>
      <c r="K444" s="2">
        <f t="shared" si="307"/>
        <v>0</v>
      </c>
      <c r="L444" s="2">
        <f t="shared" si="308"/>
        <v>0</v>
      </c>
      <c r="M444" s="2">
        <f t="shared" si="309"/>
        <v>0.76</v>
      </c>
      <c r="N444" s="2">
        <f t="shared" si="310"/>
        <v>506.54759999999999</v>
      </c>
      <c r="O444" s="11" t="str">
        <f t="shared" si="311"/>
        <v xml:space="preserve"> </v>
      </c>
      <c r="P444" s="22">
        <f t="shared" si="312"/>
        <v>1</v>
      </c>
    </row>
    <row r="445" spans="1:16" ht="38.25" x14ac:dyDescent="0.2">
      <c r="A445" s="26" t="s">
        <v>846</v>
      </c>
      <c r="B445" s="26" t="s">
        <v>847</v>
      </c>
      <c r="C445" s="24" t="s">
        <v>23</v>
      </c>
      <c r="D445" s="25">
        <v>25.84</v>
      </c>
      <c r="E445" s="25">
        <v>246.73</v>
      </c>
      <c r="F445" s="14">
        <f t="shared" si="304"/>
        <v>6375.5032000000001</v>
      </c>
      <c r="G445" s="1"/>
      <c r="H445" s="2">
        <f t="shared" si="305"/>
        <v>0</v>
      </c>
      <c r="I445" s="3"/>
      <c r="J445" s="2">
        <f t="shared" si="306"/>
        <v>0</v>
      </c>
      <c r="K445" s="2">
        <f t="shared" si="307"/>
        <v>0</v>
      </c>
      <c r="L445" s="2">
        <f t="shared" si="308"/>
        <v>0</v>
      </c>
      <c r="M445" s="2">
        <f t="shared" si="309"/>
        <v>25.84</v>
      </c>
      <c r="N445" s="2">
        <f t="shared" si="310"/>
        <v>6375.5032000000001</v>
      </c>
      <c r="O445" s="11" t="str">
        <f t="shared" si="311"/>
        <v xml:space="preserve"> </v>
      </c>
      <c r="P445" s="22">
        <f t="shared" si="312"/>
        <v>1</v>
      </c>
    </row>
    <row r="446" spans="1:16" ht="51" x14ac:dyDescent="0.2">
      <c r="A446" s="26" t="s">
        <v>848</v>
      </c>
      <c r="B446" s="26" t="s">
        <v>39</v>
      </c>
      <c r="C446" s="24" t="s">
        <v>38</v>
      </c>
      <c r="D446" s="25">
        <v>203.28</v>
      </c>
      <c r="E446" s="25">
        <v>16.47</v>
      </c>
      <c r="F446" s="14">
        <f t="shared" si="304"/>
        <v>3348.0215999999996</v>
      </c>
      <c r="G446" s="1"/>
      <c r="H446" s="2">
        <f t="shared" si="305"/>
        <v>0</v>
      </c>
      <c r="I446" s="3"/>
      <c r="J446" s="2">
        <f t="shared" si="306"/>
        <v>0</v>
      </c>
      <c r="K446" s="2">
        <f t="shared" si="307"/>
        <v>0</v>
      </c>
      <c r="L446" s="2">
        <f t="shared" si="308"/>
        <v>0</v>
      </c>
      <c r="M446" s="2">
        <f t="shared" si="309"/>
        <v>203.28</v>
      </c>
      <c r="N446" s="2">
        <f t="shared" si="310"/>
        <v>3348.0215999999996</v>
      </c>
      <c r="O446" s="11" t="str">
        <f t="shared" si="311"/>
        <v xml:space="preserve"> </v>
      </c>
      <c r="P446" s="22">
        <f t="shared" si="312"/>
        <v>1</v>
      </c>
    </row>
    <row r="447" spans="1:16" ht="25.5" x14ac:dyDescent="0.2">
      <c r="A447" s="26" t="s">
        <v>849</v>
      </c>
      <c r="B447" s="26" t="s">
        <v>850</v>
      </c>
      <c r="C447" s="24" t="s">
        <v>31</v>
      </c>
      <c r="D447" s="25">
        <v>2.8</v>
      </c>
      <c r="E447" s="25">
        <v>87.2</v>
      </c>
      <c r="F447" s="14">
        <f t="shared" si="304"/>
        <v>244.16</v>
      </c>
      <c r="G447" s="1"/>
      <c r="H447" s="2">
        <f t="shared" si="305"/>
        <v>0</v>
      </c>
      <c r="I447" s="3"/>
      <c r="J447" s="2">
        <f t="shared" si="306"/>
        <v>0</v>
      </c>
      <c r="K447" s="2">
        <f t="shared" si="307"/>
        <v>0</v>
      </c>
      <c r="L447" s="2">
        <f t="shared" si="308"/>
        <v>0</v>
      </c>
      <c r="M447" s="2">
        <f t="shared" si="309"/>
        <v>2.8</v>
      </c>
      <c r="N447" s="2">
        <f t="shared" si="310"/>
        <v>244.16</v>
      </c>
      <c r="O447" s="11" t="str">
        <f t="shared" si="311"/>
        <v xml:space="preserve"> </v>
      </c>
      <c r="P447" s="22">
        <f t="shared" si="312"/>
        <v>1</v>
      </c>
    </row>
    <row r="448" spans="1:16" ht="25.5" x14ac:dyDescent="0.2">
      <c r="A448" s="26" t="s">
        <v>851</v>
      </c>
      <c r="B448" s="26" t="s">
        <v>111</v>
      </c>
      <c r="C448" s="24" t="s">
        <v>35</v>
      </c>
      <c r="D448" s="25">
        <v>54.47</v>
      </c>
      <c r="E448" s="25">
        <v>59.42</v>
      </c>
      <c r="F448" s="14">
        <f t="shared" si="304"/>
        <v>3236.6073999999999</v>
      </c>
      <c r="G448" s="1"/>
      <c r="H448" s="2">
        <f t="shared" si="305"/>
        <v>0</v>
      </c>
      <c r="I448" s="3"/>
      <c r="J448" s="2">
        <f t="shared" si="306"/>
        <v>0</v>
      </c>
      <c r="K448" s="2">
        <f t="shared" si="307"/>
        <v>0</v>
      </c>
      <c r="L448" s="2">
        <f t="shared" si="308"/>
        <v>0</v>
      </c>
      <c r="M448" s="2">
        <f t="shared" si="309"/>
        <v>54.47</v>
      </c>
      <c r="N448" s="2">
        <f t="shared" si="310"/>
        <v>3236.6073999999999</v>
      </c>
      <c r="O448" s="11" t="str">
        <f t="shared" si="311"/>
        <v xml:space="preserve"> </v>
      </c>
      <c r="P448" s="22">
        <f t="shared" si="312"/>
        <v>1</v>
      </c>
    </row>
    <row r="449" spans="1:16" x14ac:dyDescent="0.2">
      <c r="A449" s="26" t="s">
        <v>852</v>
      </c>
      <c r="B449" s="26" t="s">
        <v>853</v>
      </c>
      <c r="C449" s="24" t="s">
        <v>23</v>
      </c>
      <c r="D449" s="25">
        <v>7.59</v>
      </c>
      <c r="E449" s="25">
        <v>29.68</v>
      </c>
      <c r="F449" s="14">
        <f t="shared" si="304"/>
        <v>225.27119999999999</v>
      </c>
      <c r="G449" s="1"/>
      <c r="H449" s="2">
        <f t="shared" si="305"/>
        <v>0</v>
      </c>
      <c r="I449" s="3"/>
      <c r="J449" s="2">
        <f t="shared" si="306"/>
        <v>0</v>
      </c>
      <c r="K449" s="2">
        <f t="shared" si="307"/>
        <v>0</v>
      </c>
      <c r="L449" s="2">
        <f t="shared" si="308"/>
        <v>0</v>
      </c>
      <c r="M449" s="2">
        <f t="shared" si="309"/>
        <v>7.59</v>
      </c>
      <c r="N449" s="2">
        <f t="shared" si="310"/>
        <v>225.27119999999999</v>
      </c>
      <c r="O449" s="11" t="str">
        <f t="shared" si="311"/>
        <v xml:space="preserve"> </v>
      </c>
      <c r="P449" s="22">
        <f t="shared" si="312"/>
        <v>1</v>
      </c>
    </row>
    <row r="450" spans="1:16" ht="25.5" x14ac:dyDescent="0.2">
      <c r="A450" s="26" t="s">
        <v>854</v>
      </c>
      <c r="B450" s="26" t="s">
        <v>116</v>
      </c>
      <c r="C450" s="24" t="s">
        <v>23</v>
      </c>
      <c r="D450" s="25">
        <v>32.159999999999997</v>
      </c>
      <c r="E450" s="25">
        <v>7.67</v>
      </c>
      <c r="F450" s="14">
        <f t="shared" si="304"/>
        <v>246.66719999999998</v>
      </c>
      <c r="G450" s="1"/>
      <c r="H450" s="2">
        <f t="shared" si="305"/>
        <v>0</v>
      </c>
      <c r="I450" s="3"/>
      <c r="J450" s="2">
        <f t="shared" si="306"/>
        <v>0</v>
      </c>
      <c r="K450" s="2">
        <f t="shared" si="307"/>
        <v>0</v>
      </c>
      <c r="L450" s="2">
        <f t="shared" si="308"/>
        <v>0</v>
      </c>
      <c r="M450" s="2">
        <f t="shared" si="309"/>
        <v>32.159999999999997</v>
      </c>
      <c r="N450" s="2">
        <f t="shared" si="310"/>
        <v>246.66719999999998</v>
      </c>
      <c r="O450" s="11" t="str">
        <f t="shared" si="311"/>
        <v xml:space="preserve"> </v>
      </c>
      <c r="P450" s="22">
        <f t="shared" si="312"/>
        <v>1</v>
      </c>
    </row>
    <row r="451" spans="1:16" ht="38.25" x14ac:dyDescent="0.2">
      <c r="A451" s="26" t="s">
        <v>855</v>
      </c>
      <c r="B451" s="26" t="s">
        <v>117</v>
      </c>
      <c r="C451" s="24" t="s">
        <v>23</v>
      </c>
      <c r="D451" s="25">
        <v>32.159999999999997</v>
      </c>
      <c r="E451" s="25">
        <v>34.85</v>
      </c>
      <c r="F451" s="14">
        <f t="shared" si="304"/>
        <v>1120.7759999999998</v>
      </c>
      <c r="G451" s="1"/>
      <c r="H451" s="2">
        <f t="shared" si="305"/>
        <v>0</v>
      </c>
      <c r="I451" s="3"/>
      <c r="J451" s="2">
        <f t="shared" si="306"/>
        <v>0</v>
      </c>
      <c r="K451" s="2">
        <f t="shared" si="307"/>
        <v>0</v>
      </c>
      <c r="L451" s="2">
        <f t="shared" si="308"/>
        <v>0</v>
      </c>
      <c r="M451" s="2">
        <f t="shared" si="309"/>
        <v>32.159999999999997</v>
      </c>
      <c r="N451" s="2">
        <f t="shared" si="310"/>
        <v>1120.7759999999998</v>
      </c>
      <c r="O451" s="11" t="str">
        <f t="shared" si="311"/>
        <v xml:space="preserve"> </v>
      </c>
      <c r="P451" s="22">
        <f t="shared" si="312"/>
        <v>1</v>
      </c>
    </row>
    <row r="452" spans="1:16" ht="38.25" x14ac:dyDescent="0.2">
      <c r="A452" s="26" t="s">
        <v>856</v>
      </c>
      <c r="B452" s="26" t="s">
        <v>857</v>
      </c>
      <c r="C452" s="24" t="s">
        <v>35</v>
      </c>
      <c r="D452" s="25">
        <v>2.54</v>
      </c>
      <c r="E452" s="25">
        <v>684.49</v>
      </c>
      <c r="F452" s="14">
        <f t="shared" si="304"/>
        <v>1738.6046000000001</v>
      </c>
      <c r="G452" s="1"/>
      <c r="H452" s="2">
        <f t="shared" si="305"/>
        <v>0</v>
      </c>
      <c r="I452" s="3"/>
      <c r="J452" s="2">
        <f t="shared" si="306"/>
        <v>0</v>
      </c>
      <c r="K452" s="2">
        <f t="shared" si="307"/>
        <v>0</v>
      </c>
      <c r="L452" s="2">
        <f t="shared" si="308"/>
        <v>0</v>
      </c>
      <c r="M452" s="2">
        <f t="shared" si="309"/>
        <v>2.54</v>
      </c>
      <c r="N452" s="2">
        <f t="shared" si="310"/>
        <v>1738.6046000000001</v>
      </c>
      <c r="O452" s="11" t="str">
        <f t="shared" si="311"/>
        <v xml:space="preserve"> </v>
      </c>
      <c r="P452" s="22">
        <f t="shared" si="312"/>
        <v>1</v>
      </c>
    </row>
    <row r="453" spans="1:16" x14ac:dyDescent="0.2">
      <c r="A453" s="26" t="s">
        <v>858</v>
      </c>
      <c r="B453" s="26" t="s">
        <v>859</v>
      </c>
      <c r="C453" s="24" t="s">
        <v>22</v>
      </c>
      <c r="D453" s="25">
        <v>4</v>
      </c>
      <c r="E453" s="25">
        <v>68.86</v>
      </c>
      <c r="F453" s="14">
        <f t="shared" si="304"/>
        <v>275.44</v>
      </c>
      <c r="G453" s="1"/>
      <c r="H453" s="2">
        <f t="shared" si="305"/>
        <v>0</v>
      </c>
      <c r="I453" s="3"/>
      <c r="J453" s="2">
        <f t="shared" si="306"/>
        <v>0</v>
      </c>
      <c r="K453" s="2">
        <f t="shared" si="307"/>
        <v>0</v>
      </c>
      <c r="L453" s="2">
        <f t="shared" si="308"/>
        <v>0</v>
      </c>
      <c r="M453" s="2">
        <f t="shared" si="309"/>
        <v>4</v>
      </c>
      <c r="N453" s="2">
        <f t="shared" si="310"/>
        <v>275.44</v>
      </c>
      <c r="O453" s="11" t="str">
        <f t="shared" si="311"/>
        <v xml:space="preserve"> </v>
      </c>
      <c r="P453" s="22">
        <f t="shared" si="312"/>
        <v>1</v>
      </c>
    </row>
    <row r="454" spans="1:16" ht="38.25" x14ac:dyDescent="0.2">
      <c r="A454" s="26" t="s">
        <v>860</v>
      </c>
      <c r="B454" s="26" t="s">
        <v>861</v>
      </c>
      <c r="C454" s="24" t="s">
        <v>23</v>
      </c>
      <c r="D454" s="25">
        <v>16.079999999999998</v>
      </c>
      <c r="E454" s="25">
        <v>91</v>
      </c>
      <c r="F454" s="14">
        <f t="shared" si="304"/>
        <v>1463.2799999999997</v>
      </c>
      <c r="G454" s="1"/>
      <c r="H454" s="2">
        <f t="shared" si="305"/>
        <v>0</v>
      </c>
      <c r="I454" s="3"/>
      <c r="J454" s="2">
        <f t="shared" si="306"/>
        <v>0</v>
      </c>
      <c r="K454" s="2">
        <f t="shared" si="307"/>
        <v>0</v>
      </c>
      <c r="L454" s="2">
        <f t="shared" si="308"/>
        <v>0</v>
      </c>
      <c r="M454" s="2">
        <f t="shared" si="309"/>
        <v>16.079999999999998</v>
      </c>
      <c r="N454" s="2">
        <f t="shared" si="310"/>
        <v>1463.2799999999997</v>
      </c>
      <c r="O454" s="11" t="str">
        <f t="shared" si="311"/>
        <v xml:space="preserve"> </v>
      </c>
      <c r="P454" s="22">
        <f t="shared" si="312"/>
        <v>1</v>
      </c>
    </row>
    <row r="455" spans="1:16" ht="38.25" x14ac:dyDescent="0.2">
      <c r="A455" s="27" t="s">
        <v>862</v>
      </c>
      <c r="B455" s="27" t="s">
        <v>863</v>
      </c>
      <c r="C455" s="28"/>
      <c r="D455" s="29"/>
      <c r="E455" s="29"/>
      <c r="F455" s="30">
        <f>SUM(F456:F461)</f>
        <v>6675.9915999999985</v>
      </c>
      <c r="G455" s="31"/>
      <c r="H455" s="30">
        <f>SUM(H456:H461)</f>
        <v>0</v>
      </c>
      <c r="I455" s="31"/>
      <c r="J455" s="30">
        <f>SUM(J456:J461)</f>
        <v>0</v>
      </c>
      <c r="K455" s="31"/>
      <c r="L455" s="30">
        <f>SUM(L456:L461)</f>
        <v>0</v>
      </c>
      <c r="M455" s="31"/>
      <c r="N455" s="30">
        <f>SUM(N456:N461)</f>
        <v>6675.9915999999985</v>
      </c>
      <c r="O455" s="13" t="str">
        <f t="shared" si="311"/>
        <v xml:space="preserve"> </v>
      </c>
      <c r="P455" s="21">
        <f t="shared" si="312"/>
        <v>1</v>
      </c>
    </row>
    <row r="456" spans="1:16" ht="51" x14ac:dyDescent="0.2">
      <c r="A456" s="26" t="s">
        <v>864</v>
      </c>
      <c r="B456" s="26" t="s">
        <v>113</v>
      </c>
      <c r="C456" s="24" t="s">
        <v>35</v>
      </c>
      <c r="D456" s="25">
        <v>1.36</v>
      </c>
      <c r="E456" s="25">
        <v>590.59</v>
      </c>
      <c r="F456" s="14">
        <f t="shared" si="304"/>
        <v>803.20240000000013</v>
      </c>
      <c r="G456" s="1"/>
      <c r="H456" s="2">
        <f t="shared" si="305"/>
        <v>0</v>
      </c>
      <c r="I456" s="3"/>
      <c r="J456" s="2">
        <f t="shared" si="306"/>
        <v>0</v>
      </c>
      <c r="K456" s="2">
        <f t="shared" si="307"/>
        <v>0</v>
      </c>
      <c r="L456" s="2">
        <f t="shared" si="308"/>
        <v>0</v>
      </c>
      <c r="M456" s="2">
        <f t="shared" si="309"/>
        <v>1.36</v>
      </c>
      <c r="N456" s="2">
        <f t="shared" si="310"/>
        <v>803.20240000000013</v>
      </c>
      <c r="O456" s="11" t="str">
        <f t="shared" si="311"/>
        <v xml:space="preserve"> </v>
      </c>
      <c r="P456" s="22">
        <f t="shared" si="312"/>
        <v>1</v>
      </c>
    </row>
    <row r="457" spans="1:16" ht="38.25" x14ac:dyDescent="0.2">
      <c r="A457" s="26" t="s">
        <v>865</v>
      </c>
      <c r="B457" s="26" t="s">
        <v>866</v>
      </c>
      <c r="C457" s="24" t="s">
        <v>35</v>
      </c>
      <c r="D457" s="25">
        <v>0.08</v>
      </c>
      <c r="E457" s="25">
        <v>628.87</v>
      </c>
      <c r="F457" s="14">
        <f t="shared" si="304"/>
        <v>50.309600000000003</v>
      </c>
      <c r="G457" s="1"/>
      <c r="H457" s="2">
        <f t="shared" si="305"/>
        <v>0</v>
      </c>
      <c r="I457" s="3"/>
      <c r="J457" s="2">
        <f t="shared" si="306"/>
        <v>0</v>
      </c>
      <c r="K457" s="2">
        <f t="shared" si="307"/>
        <v>0</v>
      </c>
      <c r="L457" s="2">
        <f t="shared" si="308"/>
        <v>0</v>
      </c>
      <c r="M457" s="2">
        <f t="shared" si="309"/>
        <v>0.08</v>
      </c>
      <c r="N457" s="2">
        <f t="shared" si="310"/>
        <v>50.309600000000003</v>
      </c>
      <c r="O457" s="11" t="str">
        <f t="shared" si="311"/>
        <v xml:space="preserve"> </v>
      </c>
      <c r="P457" s="22">
        <f t="shared" si="312"/>
        <v>1</v>
      </c>
    </row>
    <row r="458" spans="1:16" ht="38.25" x14ac:dyDescent="0.2">
      <c r="A458" s="26" t="s">
        <v>867</v>
      </c>
      <c r="B458" s="26" t="s">
        <v>868</v>
      </c>
      <c r="C458" s="24" t="s">
        <v>23</v>
      </c>
      <c r="D458" s="25">
        <v>8.26</v>
      </c>
      <c r="E458" s="25">
        <v>159.16999999999999</v>
      </c>
      <c r="F458" s="14">
        <f t="shared" si="304"/>
        <v>1314.7441999999999</v>
      </c>
      <c r="G458" s="1"/>
      <c r="H458" s="2">
        <f t="shared" si="305"/>
        <v>0</v>
      </c>
      <c r="I458" s="3"/>
      <c r="J458" s="2">
        <f t="shared" si="306"/>
        <v>0</v>
      </c>
      <c r="K458" s="2">
        <f t="shared" si="307"/>
        <v>0</v>
      </c>
      <c r="L458" s="2">
        <f t="shared" si="308"/>
        <v>0</v>
      </c>
      <c r="M458" s="2">
        <f t="shared" si="309"/>
        <v>8.26</v>
      </c>
      <c r="N458" s="2">
        <f t="shared" si="310"/>
        <v>1314.7441999999999</v>
      </c>
      <c r="O458" s="11" t="str">
        <f t="shared" si="311"/>
        <v xml:space="preserve"> </v>
      </c>
      <c r="P458" s="22">
        <f t="shared" si="312"/>
        <v>1</v>
      </c>
    </row>
    <row r="459" spans="1:16" ht="38.25" x14ac:dyDescent="0.2">
      <c r="A459" s="26" t="s">
        <v>869</v>
      </c>
      <c r="B459" s="26" t="s">
        <v>870</v>
      </c>
      <c r="C459" s="24" t="s">
        <v>23</v>
      </c>
      <c r="D459" s="25">
        <v>22.74</v>
      </c>
      <c r="E459" s="25">
        <v>147.76</v>
      </c>
      <c r="F459" s="14">
        <f t="shared" si="304"/>
        <v>3360.0623999999993</v>
      </c>
      <c r="G459" s="1"/>
      <c r="H459" s="2">
        <f t="shared" si="305"/>
        <v>0</v>
      </c>
      <c r="I459" s="3"/>
      <c r="J459" s="2">
        <f t="shared" si="306"/>
        <v>0</v>
      </c>
      <c r="K459" s="2">
        <f t="shared" si="307"/>
        <v>0</v>
      </c>
      <c r="L459" s="2">
        <f t="shared" si="308"/>
        <v>0</v>
      </c>
      <c r="M459" s="2">
        <f t="shared" si="309"/>
        <v>22.74</v>
      </c>
      <c r="N459" s="2">
        <f t="shared" si="310"/>
        <v>3360.0623999999993</v>
      </c>
      <c r="O459" s="11" t="str">
        <f t="shared" si="311"/>
        <v xml:space="preserve"> </v>
      </c>
      <c r="P459" s="22">
        <f t="shared" si="312"/>
        <v>1</v>
      </c>
    </row>
    <row r="460" spans="1:16" ht="25.5" x14ac:dyDescent="0.2">
      <c r="A460" s="26" t="s">
        <v>871</v>
      </c>
      <c r="B460" s="26" t="s">
        <v>111</v>
      </c>
      <c r="C460" s="24" t="s">
        <v>35</v>
      </c>
      <c r="D460" s="25">
        <v>13.9</v>
      </c>
      <c r="E460" s="25">
        <v>59.42</v>
      </c>
      <c r="F460" s="14">
        <f t="shared" si="304"/>
        <v>825.93799999999999</v>
      </c>
      <c r="G460" s="1"/>
      <c r="H460" s="2">
        <f t="shared" si="305"/>
        <v>0</v>
      </c>
      <c r="I460" s="3"/>
      <c r="J460" s="2">
        <f t="shared" si="306"/>
        <v>0</v>
      </c>
      <c r="K460" s="2">
        <f t="shared" si="307"/>
        <v>0</v>
      </c>
      <c r="L460" s="2">
        <f t="shared" si="308"/>
        <v>0</v>
      </c>
      <c r="M460" s="2">
        <f t="shared" si="309"/>
        <v>13.9</v>
      </c>
      <c r="N460" s="2">
        <f t="shared" si="310"/>
        <v>825.93799999999999</v>
      </c>
      <c r="O460" s="11" t="str">
        <f t="shared" si="311"/>
        <v xml:space="preserve"> </v>
      </c>
      <c r="P460" s="22">
        <f t="shared" si="312"/>
        <v>1</v>
      </c>
    </row>
    <row r="461" spans="1:16" x14ac:dyDescent="0.2">
      <c r="A461" s="26" t="s">
        <v>872</v>
      </c>
      <c r="B461" s="26" t="s">
        <v>873</v>
      </c>
      <c r="C461" s="24" t="s">
        <v>35</v>
      </c>
      <c r="D461" s="25">
        <v>1.5</v>
      </c>
      <c r="E461" s="25">
        <v>214.49</v>
      </c>
      <c r="F461" s="14">
        <f t="shared" si="304"/>
        <v>321.73500000000001</v>
      </c>
      <c r="G461" s="1"/>
      <c r="H461" s="2">
        <f t="shared" si="305"/>
        <v>0</v>
      </c>
      <c r="I461" s="3"/>
      <c r="J461" s="2">
        <f t="shared" si="306"/>
        <v>0</v>
      </c>
      <c r="K461" s="2">
        <f t="shared" si="307"/>
        <v>0</v>
      </c>
      <c r="L461" s="2">
        <f t="shared" si="308"/>
        <v>0</v>
      </c>
      <c r="M461" s="2">
        <f t="shared" si="309"/>
        <v>1.5</v>
      </c>
      <c r="N461" s="2">
        <f t="shared" si="310"/>
        <v>321.73500000000001</v>
      </c>
      <c r="O461" s="11" t="str">
        <f t="shared" si="311"/>
        <v xml:space="preserve"> </v>
      </c>
      <c r="P461" s="22">
        <f t="shared" si="312"/>
        <v>1</v>
      </c>
    </row>
    <row r="462" spans="1:16" x14ac:dyDescent="0.2">
      <c r="A462" s="27" t="s">
        <v>874</v>
      </c>
      <c r="B462" s="27" t="s">
        <v>875</v>
      </c>
      <c r="C462" s="28"/>
      <c r="D462" s="29"/>
      <c r="E462" s="29"/>
      <c r="F462" s="30">
        <f>SUM(F463:F466)</f>
        <v>11813.560000000001</v>
      </c>
      <c r="G462" s="31"/>
      <c r="H462" s="30">
        <f>SUM(H463:H466)</f>
        <v>0</v>
      </c>
      <c r="I462" s="31"/>
      <c r="J462" s="30">
        <f>SUM(J463:J466)</f>
        <v>0</v>
      </c>
      <c r="K462" s="31"/>
      <c r="L462" s="30">
        <f>SUM(L463:L466)</f>
        <v>0</v>
      </c>
      <c r="M462" s="31"/>
      <c r="N462" s="30">
        <f>SUM(N463:N466)</f>
        <v>11813.560000000001</v>
      </c>
      <c r="O462" s="13" t="str">
        <f t="shared" si="311"/>
        <v xml:space="preserve"> </v>
      </c>
      <c r="P462" s="21">
        <f t="shared" si="312"/>
        <v>1</v>
      </c>
    </row>
    <row r="463" spans="1:16" ht="25.5" x14ac:dyDescent="0.2">
      <c r="A463" s="26" t="s">
        <v>876</v>
      </c>
      <c r="B463" s="26" t="s">
        <v>156</v>
      </c>
      <c r="C463" s="24" t="s">
        <v>25</v>
      </c>
      <c r="D463" s="25">
        <v>4</v>
      </c>
      <c r="E463" s="25">
        <v>24.64</v>
      </c>
      <c r="F463" s="14">
        <f t="shared" si="304"/>
        <v>98.56</v>
      </c>
      <c r="G463" s="1"/>
      <c r="H463" s="2">
        <f t="shared" si="305"/>
        <v>0</v>
      </c>
      <c r="I463" s="3"/>
      <c r="J463" s="2">
        <f t="shared" si="306"/>
        <v>0</v>
      </c>
      <c r="K463" s="2">
        <f t="shared" si="307"/>
        <v>0</v>
      </c>
      <c r="L463" s="2">
        <f t="shared" si="308"/>
        <v>0</v>
      </c>
      <c r="M463" s="2">
        <f t="shared" si="309"/>
        <v>4</v>
      </c>
      <c r="N463" s="2">
        <f t="shared" si="310"/>
        <v>98.56</v>
      </c>
      <c r="O463" s="11" t="str">
        <f t="shared" si="311"/>
        <v xml:space="preserve"> </v>
      </c>
      <c r="P463" s="22">
        <f t="shared" si="312"/>
        <v>1</v>
      </c>
    </row>
    <row r="464" spans="1:16" ht="25.5" x14ac:dyDescent="0.2">
      <c r="A464" s="26" t="s">
        <v>877</v>
      </c>
      <c r="B464" s="26" t="s">
        <v>158</v>
      </c>
      <c r="C464" s="24" t="s">
        <v>25</v>
      </c>
      <c r="D464" s="25">
        <v>110</v>
      </c>
      <c r="E464" s="25">
        <v>25.12</v>
      </c>
      <c r="F464" s="14">
        <f t="shared" si="304"/>
        <v>2763.2000000000003</v>
      </c>
      <c r="G464" s="1"/>
      <c r="H464" s="2">
        <f t="shared" si="305"/>
        <v>0</v>
      </c>
      <c r="I464" s="3"/>
      <c r="J464" s="2">
        <f t="shared" si="306"/>
        <v>0</v>
      </c>
      <c r="K464" s="2">
        <f t="shared" si="307"/>
        <v>0</v>
      </c>
      <c r="L464" s="2">
        <f t="shared" si="308"/>
        <v>0</v>
      </c>
      <c r="M464" s="2">
        <f t="shared" si="309"/>
        <v>110</v>
      </c>
      <c r="N464" s="2">
        <f t="shared" si="310"/>
        <v>2763.2000000000003</v>
      </c>
      <c r="O464" s="11" t="str">
        <f t="shared" si="311"/>
        <v xml:space="preserve"> </v>
      </c>
      <c r="P464" s="22">
        <f t="shared" si="312"/>
        <v>1</v>
      </c>
    </row>
    <row r="465" spans="1:16" ht="25.5" x14ac:dyDescent="0.2">
      <c r="A465" s="26" t="s">
        <v>878</v>
      </c>
      <c r="B465" s="26" t="s">
        <v>160</v>
      </c>
      <c r="C465" s="24" t="s">
        <v>25</v>
      </c>
      <c r="D465" s="25">
        <v>110</v>
      </c>
      <c r="E465" s="25">
        <v>29.6</v>
      </c>
      <c r="F465" s="14">
        <f t="shared" si="304"/>
        <v>3256</v>
      </c>
      <c r="G465" s="1"/>
      <c r="H465" s="2">
        <f t="shared" si="305"/>
        <v>0</v>
      </c>
      <c r="I465" s="3"/>
      <c r="J465" s="2">
        <f t="shared" si="306"/>
        <v>0</v>
      </c>
      <c r="K465" s="2">
        <f t="shared" si="307"/>
        <v>0</v>
      </c>
      <c r="L465" s="2">
        <f t="shared" si="308"/>
        <v>0</v>
      </c>
      <c r="M465" s="2">
        <f t="shared" si="309"/>
        <v>110</v>
      </c>
      <c r="N465" s="2">
        <f t="shared" si="310"/>
        <v>3256</v>
      </c>
      <c r="O465" s="11" t="str">
        <f t="shared" si="311"/>
        <v xml:space="preserve"> </v>
      </c>
      <c r="P465" s="22">
        <f t="shared" si="312"/>
        <v>1</v>
      </c>
    </row>
    <row r="466" spans="1:16" x14ac:dyDescent="0.2">
      <c r="A466" s="26" t="s">
        <v>879</v>
      </c>
      <c r="B466" s="26" t="s">
        <v>27</v>
      </c>
      <c r="C466" s="24" t="s">
        <v>25</v>
      </c>
      <c r="D466" s="25">
        <v>220</v>
      </c>
      <c r="E466" s="25">
        <v>25.89</v>
      </c>
      <c r="F466" s="14">
        <f t="shared" si="304"/>
        <v>5695.8</v>
      </c>
      <c r="G466" s="1"/>
      <c r="H466" s="2">
        <f t="shared" si="305"/>
        <v>0</v>
      </c>
      <c r="I466" s="3"/>
      <c r="J466" s="2">
        <f t="shared" si="306"/>
        <v>0</v>
      </c>
      <c r="K466" s="2">
        <f t="shared" si="307"/>
        <v>0</v>
      </c>
      <c r="L466" s="2">
        <f t="shared" si="308"/>
        <v>0</v>
      </c>
      <c r="M466" s="2">
        <f t="shared" si="309"/>
        <v>220</v>
      </c>
      <c r="N466" s="2">
        <f t="shared" si="310"/>
        <v>5695.8</v>
      </c>
      <c r="O466" s="11" t="str">
        <f t="shared" si="311"/>
        <v xml:space="preserve"> </v>
      </c>
      <c r="P466" s="22">
        <f t="shared" si="312"/>
        <v>1</v>
      </c>
    </row>
    <row r="467" spans="1:16" x14ac:dyDescent="0.2">
      <c r="A467" s="27" t="s">
        <v>880</v>
      </c>
      <c r="B467" s="27" t="s">
        <v>881</v>
      </c>
      <c r="C467" s="28"/>
      <c r="D467" s="29"/>
      <c r="E467" s="29"/>
      <c r="F467" s="30">
        <f>F468+F472+F478+F507+F509+F512+F519+F521</f>
        <v>155479.66870000001</v>
      </c>
      <c r="G467" s="31"/>
      <c r="H467" s="30">
        <f>H468+H472+H478+H507+H509+H512+H519+H521</f>
        <v>0</v>
      </c>
      <c r="I467" s="31"/>
      <c r="J467" s="30">
        <f>J468+J472+J478+J507+J509+J512+J519+J521</f>
        <v>0</v>
      </c>
      <c r="K467" s="31"/>
      <c r="L467" s="30">
        <f>L468+L472+L478+L507+L509+L512+L519+L521</f>
        <v>0</v>
      </c>
      <c r="M467" s="31"/>
      <c r="N467" s="30">
        <f>N468+N472+N478+N507+N509+N512+N519+N521</f>
        <v>155479.66870000001</v>
      </c>
      <c r="O467" s="13" t="str">
        <f t="shared" si="311"/>
        <v xml:space="preserve"> </v>
      </c>
      <c r="P467" s="21">
        <f t="shared" si="312"/>
        <v>1</v>
      </c>
    </row>
    <row r="468" spans="1:16" x14ac:dyDescent="0.2">
      <c r="A468" s="27" t="s">
        <v>882</v>
      </c>
      <c r="B468" s="27" t="s">
        <v>883</v>
      </c>
      <c r="C468" s="28"/>
      <c r="D468" s="29"/>
      <c r="E468" s="29"/>
      <c r="F468" s="30">
        <f>SUM(F469:F471)</f>
        <v>2424.9119999999998</v>
      </c>
      <c r="G468" s="31"/>
      <c r="H468" s="30">
        <f>SUM(H469:H471)</f>
        <v>0</v>
      </c>
      <c r="I468" s="31"/>
      <c r="J468" s="30">
        <f>SUM(J469:J471)</f>
        <v>0</v>
      </c>
      <c r="K468" s="31"/>
      <c r="L468" s="30">
        <f>SUM(L469:L471)</f>
        <v>0</v>
      </c>
      <c r="M468" s="31"/>
      <c r="N468" s="30">
        <f>SUM(N469:N471)</f>
        <v>2424.9119999999998</v>
      </c>
      <c r="O468" s="13" t="str">
        <f t="shared" si="311"/>
        <v xml:space="preserve"> </v>
      </c>
      <c r="P468" s="21">
        <f t="shared" si="312"/>
        <v>1</v>
      </c>
    </row>
    <row r="469" spans="1:16" x14ac:dyDescent="0.2">
      <c r="A469" s="26" t="s">
        <v>884</v>
      </c>
      <c r="B469" s="26" t="s">
        <v>885</v>
      </c>
      <c r="C469" s="24" t="s">
        <v>31</v>
      </c>
      <c r="D469" s="25">
        <v>45</v>
      </c>
      <c r="E469" s="25">
        <v>37.409999999999997</v>
      </c>
      <c r="F469" s="14">
        <f t="shared" si="304"/>
        <v>1683.4499999999998</v>
      </c>
      <c r="G469" s="1"/>
      <c r="H469" s="2">
        <f t="shared" si="305"/>
        <v>0</v>
      </c>
      <c r="I469" s="3"/>
      <c r="J469" s="2">
        <f t="shared" si="306"/>
        <v>0</v>
      </c>
      <c r="K469" s="2">
        <f t="shared" si="307"/>
        <v>0</v>
      </c>
      <c r="L469" s="2">
        <f t="shared" si="308"/>
        <v>0</v>
      </c>
      <c r="M469" s="2">
        <f t="shared" si="309"/>
        <v>45</v>
      </c>
      <c r="N469" s="2">
        <f t="shared" si="310"/>
        <v>1683.4499999999998</v>
      </c>
      <c r="O469" s="11" t="str">
        <f t="shared" si="311"/>
        <v xml:space="preserve"> </v>
      </c>
      <c r="P469" s="22">
        <f t="shared" si="312"/>
        <v>1</v>
      </c>
    </row>
    <row r="470" spans="1:16" ht="38.25" x14ac:dyDescent="0.2">
      <c r="A470" s="26" t="s">
        <v>886</v>
      </c>
      <c r="B470" s="26" t="s">
        <v>887</v>
      </c>
      <c r="C470" s="24" t="s">
        <v>23</v>
      </c>
      <c r="D470" s="25">
        <v>38.200000000000003</v>
      </c>
      <c r="E470" s="25">
        <v>11.37</v>
      </c>
      <c r="F470" s="14">
        <f t="shared" si="304"/>
        <v>434.334</v>
      </c>
      <c r="G470" s="1"/>
      <c r="H470" s="2">
        <f t="shared" si="305"/>
        <v>0</v>
      </c>
      <c r="I470" s="3"/>
      <c r="J470" s="2">
        <f t="shared" si="306"/>
        <v>0</v>
      </c>
      <c r="K470" s="2">
        <f t="shared" si="307"/>
        <v>0</v>
      </c>
      <c r="L470" s="2">
        <f t="shared" si="308"/>
        <v>0</v>
      </c>
      <c r="M470" s="2">
        <f t="shared" si="309"/>
        <v>38.200000000000003</v>
      </c>
      <c r="N470" s="2">
        <f t="shared" si="310"/>
        <v>434.334</v>
      </c>
      <c r="O470" s="11" t="str">
        <f t="shared" si="311"/>
        <v xml:space="preserve"> </v>
      </c>
      <c r="P470" s="22">
        <f t="shared" si="312"/>
        <v>1</v>
      </c>
    </row>
    <row r="471" spans="1:16" ht="25.5" x14ac:dyDescent="0.2">
      <c r="A471" s="26" t="s">
        <v>888</v>
      </c>
      <c r="B471" s="26" t="s">
        <v>889</v>
      </c>
      <c r="C471" s="24" t="s">
        <v>23</v>
      </c>
      <c r="D471" s="25">
        <v>38.200000000000003</v>
      </c>
      <c r="E471" s="25">
        <v>8.0399999999999991</v>
      </c>
      <c r="F471" s="14">
        <f t="shared" si="304"/>
        <v>307.12799999999999</v>
      </c>
      <c r="G471" s="1"/>
      <c r="H471" s="2">
        <f t="shared" si="305"/>
        <v>0</v>
      </c>
      <c r="I471" s="3"/>
      <c r="J471" s="2">
        <f t="shared" si="306"/>
        <v>0</v>
      </c>
      <c r="K471" s="2">
        <f t="shared" si="307"/>
        <v>0</v>
      </c>
      <c r="L471" s="2">
        <f t="shared" si="308"/>
        <v>0</v>
      </c>
      <c r="M471" s="2">
        <f t="shared" si="309"/>
        <v>38.200000000000003</v>
      </c>
      <c r="N471" s="2">
        <f t="shared" si="310"/>
        <v>307.12799999999999</v>
      </c>
      <c r="O471" s="11" t="str">
        <f t="shared" si="311"/>
        <v xml:space="preserve"> </v>
      </c>
      <c r="P471" s="22">
        <f t="shared" si="312"/>
        <v>1</v>
      </c>
    </row>
    <row r="472" spans="1:16" x14ac:dyDescent="0.2">
      <c r="A472" s="27" t="s">
        <v>890</v>
      </c>
      <c r="B472" s="27" t="s">
        <v>891</v>
      </c>
      <c r="C472" s="28"/>
      <c r="D472" s="29"/>
      <c r="E472" s="29"/>
      <c r="F472" s="30">
        <f>SUM(F473:F477)</f>
        <v>4706.8668999999991</v>
      </c>
      <c r="G472" s="31"/>
      <c r="H472" s="30">
        <f>SUM(H473:H477)</f>
        <v>0</v>
      </c>
      <c r="I472" s="31"/>
      <c r="J472" s="30">
        <f>SUM(J473:J477)</f>
        <v>0</v>
      </c>
      <c r="K472" s="31"/>
      <c r="L472" s="30">
        <f>SUM(L473:L477)</f>
        <v>0</v>
      </c>
      <c r="M472" s="31"/>
      <c r="N472" s="30">
        <f>SUM(N473:N477)</f>
        <v>4706.8668999999991</v>
      </c>
      <c r="O472" s="13" t="str">
        <f t="shared" si="311"/>
        <v xml:space="preserve"> </v>
      </c>
      <c r="P472" s="21">
        <f t="shared" si="312"/>
        <v>1</v>
      </c>
    </row>
    <row r="473" spans="1:16" ht="25.5" x14ac:dyDescent="0.2">
      <c r="A473" s="26" t="s">
        <v>892</v>
      </c>
      <c r="B473" s="26" t="s">
        <v>111</v>
      </c>
      <c r="C473" s="24" t="s">
        <v>35</v>
      </c>
      <c r="D473" s="25">
        <v>20.74</v>
      </c>
      <c r="E473" s="25">
        <v>59.42</v>
      </c>
      <c r="F473" s="14">
        <f t="shared" si="304"/>
        <v>1232.3707999999999</v>
      </c>
      <c r="G473" s="1"/>
      <c r="H473" s="2">
        <f t="shared" si="305"/>
        <v>0</v>
      </c>
      <c r="I473" s="3"/>
      <c r="J473" s="2">
        <f t="shared" si="306"/>
        <v>0</v>
      </c>
      <c r="K473" s="2">
        <f t="shared" si="307"/>
        <v>0</v>
      </c>
      <c r="L473" s="2">
        <f t="shared" si="308"/>
        <v>0</v>
      </c>
      <c r="M473" s="2">
        <f t="shared" si="309"/>
        <v>20.74</v>
      </c>
      <c r="N473" s="2">
        <f t="shared" si="310"/>
        <v>1232.3707999999999</v>
      </c>
      <c r="O473" s="11" t="str">
        <f t="shared" si="311"/>
        <v xml:space="preserve"> </v>
      </c>
      <c r="P473" s="22">
        <f t="shared" si="312"/>
        <v>1</v>
      </c>
    </row>
    <row r="474" spans="1:16" x14ac:dyDescent="0.2">
      <c r="A474" s="26" t="s">
        <v>893</v>
      </c>
      <c r="B474" s="26" t="s">
        <v>49</v>
      </c>
      <c r="C474" s="24" t="s">
        <v>23</v>
      </c>
      <c r="D474" s="25">
        <v>25.26</v>
      </c>
      <c r="E474" s="25">
        <v>59.92</v>
      </c>
      <c r="F474" s="14">
        <f t="shared" ref="F474:F526" si="313">D474*E474</f>
        <v>1513.5792000000001</v>
      </c>
      <c r="G474" s="1"/>
      <c r="H474" s="2">
        <f t="shared" ref="H474:H526" si="314">ROUND(G474*E474,2)</f>
        <v>0</v>
      </c>
      <c r="I474" s="3"/>
      <c r="J474" s="2">
        <f t="shared" ref="J474:J526" si="315">ROUND(I474*E474,2)</f>
        <v>0</v>
      </c>
      <c r="K474" s="2">
        <f t="shared" ref="K474:K526" si="316">G474+I474</f>
        <v>0</v>
      </c>
      <c r="L474" s="2">
        <f t="shared" ref="L474:L526" si="317">H474+J474</f>
        <v>0</v>
      </c>
      <c r="M474" s="2">
        <f t="shared" ref="M474:M526" si="318">D474-K474</f>
        <v>25.26</v>
      </c>
      <c r="N474" s="2">
        <f t="shared" ref="N474:N526" si="319">F474-L474</f>
        <v>1513.5792000000001</v>
      </c>
      <c r="O474" s="11" t="str">
        <f t="shared" ref="O474:O526" si="320">IF((L474/F474)=0," ",(L474/F474))</f>
        <v xml:space="preserve"> </v>
      </c>
      <c r="P474" s="22">
        <f t="shared" ref="P474:P526" si="321">IF((N474/F474)=0," ",(N474/F474))</f>
        <v>1</v>
      </c>
    </row>
    <row r="475" spans="1:16" ht="25.5" x14ac:dyDescent="0.2">
      <c r="A475" s="26" t="s">
        <v>894</v>
      </c>
      <c r="B475" s="26" t="s">
        <v>51</v>
      </c>
      <c r="C475" s="24" t="s">
        <v>22</v>
      </c>
      <c r="D475" s="25">
        <v>4</v>
      </c>
      <c r="E475" s="25">
        <v>16.89</v>
      </c>
      <c r="F475" s="14">
        <f t="shared" si="313"/>
        <v>67.56</v>
      </c>
      <c r="G475" s="1"/>
      <c r="H475" s="2">
        <f t="shared" si="314"/>
        <v>0</v>
      </c>
      <c r="I475" s="3"/>
      <c r="J475" s="2">
        <f t="shared" si="315"/>
        <v>0</v>
      </c>
      <c r="K475" s="2">
        <f t="shared" si="316"/>
        <v>0</v>
      </c>
      <c r="L475" s="2">
        <f t="shared" si="317"/>
        <v>0</v>
      </c>
      <c r="M475" s="2">
        <f t="shared" si="318"/>
        <v>4</v>
      </c>
      <c r="N475" s="2">
        <f t="shared" si="319"/>
        <v>67.56</v>
      </c>
      <c r="O475" s="11" t="str">
        <f t="shared" si="320"/>
        <v xml:space="preserve"> </v>
      </c>
      <c r="P475" s="22">
        <f t="shared" si="321"/>
        <v>1</v>
      </c>
    </row>
    <row r="476" spans="1:16" ht="25.5" x14ac:dyDescent="0.2">
      <c r="A476" s="26" t="s">
        <v>895</v>
      </c>
      <c r="B476" s="26" t="s">
        <v>125</v>
      </c>
      <c r="C476" s="24" t="s">
        <v>52</v>
      </c>
      <c r="D476" s="25">
        <v>32</v>
      </c>
      <c r="E476" s="25">
        <v>28.52</v>
      </c>
      <c r="F476" s="14">
        <f t="shared" si="313"/>
        <v>912.64</v>
      </c>
      <c r="G476" s="1"/>
      <c r="H476" s="2">
        <f t="shared" si="314"/>
        <v>0</v>
      </c>
      <c r="I476" s="3"/>
      <c r="J476" s="2">
        <f t="shared" si="315"/>
        <v>0</v>
      </c>
      <c r="K476" s="2">
        <f t="shared" si="316"/>
        <v>0</v>
      </c>
      <c r="L476" s="2">
        <f t="shared" si="317"/>
        <v>0</v>
      </c>
      <c r="M476" s="2">
        <f t="shared" si="318"/>
        <v>32</v>
      </c>
      <c r="N476" s="2">
        <f t="shared" si="319"/>
        <v>912.64</v>
      </c>
      <c r="O476" s="11" t="str">
        <f t="shared" si="320"/>
        <v xml:space="preserve"> </v>
      </c>
      <c r="P476" s="22">
        <f t="shared" si="321"/>
        <v>1</v>
      </c>
    </row>
    <row r="477" spans="1:16" ht="25.5" x14ac:dyDescent="0.2">
      <c r="A477" s="26" t="s">
        <v>896</v>
      </c>
      <c r="B477" s="26" t="s">
        <v>897</v>
      </c>
      <c r="C477" s="24" t="s">
        <v>35</v>
      </c>
      <c r="D477" s="25">
        <v>15.79</v>
      </c>
      <c r="E477" s="25">
        <v>62.11</v>
      </c>
      <c r="F477" s="14">
        <f t="shared" si="313"/>
        <v>980.7168999999999</v>
      </c>
      <c r="G477" s="1"/>
      <c r="H477" s="2">
        <f t="shared" si="314"/>
        <v>0</v>
      </c>
      <c r="I477" s="3"/>
      <c r="J477" s="2">
        <f t="shared" si="315"/>
        <v>0</v>
      </c>
      <c r="K477" s="2">
        <f t="shared" si="316"/>
        <v>0</v>
      </c>
      <c r="L477" s="2">
        <f t="shared" si="317"/>
        <v>0</v>
      </c>
      <c r="M477" s="2">
        <f t="shared" si="318"/>
        <v>15.79</v>
      </c>
      <c r="N477" s="2">
        <f t="shared" si="319"/>
        <v>980.7168999999999</v>
      </c>
      <c r="O477" s="11" t="str">
        <f t="shared" si="320"/>
        <v xml:space="preserve"> </v>
      </c>
      <c r="P477" s="22">
        <f t="shared" si="321"/>
        <v>1</v>
      </c>
    </row>
    <row r="478" spans="1:16" x14ac:dyDescent="0.2">
      <c r="A478" s="27" t="s">
        <v>898</v>
      </c>
      <c r="B478" s="27" t="s">
        <v>899</v>
      </c>
      <c r="C478" s="28"/>
      <c r="D478" s="29"/>
      <c r="E478" s="29"/>
      <c r="F478" s="30">
        <f>F479+F480+F484+F490+F496+F502</f>
        <v>66870.639599999995</v>
      </c>
      <c r="G478" s="31"/>
      <c r="H478" s="30">
        <f>H479+H480+H484+H490+H496+H502</f>
        <v>0</v>
      </c>
      <c r="I478" s="31"/>
      <c r="J478" s="30">
        <f>J479+J480+J484+J490+J496+J502</f>
        <v>0</v>
      </c>
      <c r="K478" s="31"/>
      <c r="L478" s="30">
        <f>L479+L480+L484+L490+L496+L502</f>
        <v>0</v>
      </c>
      <c r="M478" s="31"/>
      <c r="N478" s="30">
        <f>N479+N480+N484+N490+N496+N502</f>
        <v>66870.639599999995</v>
      </c>
      <c r="O478" s="13" t="str">
        <f t="shared" si="320"/>
        <v xml:space="preserve"> </v>
      </c>
      <c r="P478" s="21">
        <f t="shared" si="321"/>
        <v>1</v>
      </c>
    </row>
    <row r="479" spans="1:16" ht="25.5" x14ac:dyDescent="0.2">
      <c r="A479" s="26" t="s">
        <v>900</v>
      </c>
      <c r="B479" s="26" t="s">
        <v>190</v>
      </c>
      <c r="C479" s="24" t="s">
        <v>26</v>
      </c>
      <c r="D479" s="25">
        <v>1</v>
      </c>
      <c r="E479" s="25">
        <v>26465.01</v>
      </c>
      <c r="F479" s="14">
        <f t="shared" si="313"/>
        <v>26465.01</v>
      </c>
      <c r="G479" s="1"/>
      <c r="H479" s="2">
        <f t="shared" si="314"/>
        <v>0</v>
      </c>
      <c r="I479" s="3"/>
      <c r="J479" s="2">
        <f t="shared" si="315"/>
        <v>0</v>
      </c>
      <c r="K479" s="2">
        <f t="shared" si="316"/>
        <v>0</v>
      </c>
      <c r="L479" s="2">
        <f t="shared" si="317"/>
        <v>0</v>
      </c>
      <c r="M479" s="2">
        <f t="shared" si="318"/>
        <v>1</v>
      </c>
      <c r="N479" s="2">
        <f t="shared" si="319"/>
        <v>26465.01</v>
      </c>
      <c r="O479" s="11" t="str">
        <f t="shared" si="320"/>
        <v xml:space="preserve"> </v>
      </c>
      <c r="P479" s="22">
        <f t="shared" si="321"/>
        <v>1</v>
      </c>
    </row>
    <row r="480" spans="1:16" x14ac:dyDescent="0.2">
      <c r="A480" s="27" t="s">
        <v>901</v>
      </c>
      <c r="B480" s="27" t="s">
        <v>902</v>
      </c>
      <c r="C480" s="28"/>
      <c r="D480" s="29"/>
      <c r="E480" s="29"/>
      <c r="F480" s="15">
        <f>SUM(F481:F483)</f>
        <v>4189.866</v>
      </c>
      <c r="G480" s="16"/>
      <c r="H480" s="15">
        <f>SUM(H481:H483)</f>
        <v>0</v>
      </c>
      <c r="I480" s="16"/>
      <c r="J480" s="15">
        <f>SUM(J481:J483)</f>
        <v>0</v>
      </c>
      <c r="K480" s="16"/>
      <c r="L480" s="15">
        <f>SUM(L481:L483)</f>
        <v>0</v>
      </c>
      <c r="M480" s="16"/>
      <c r="N480" s="15">
        <f>SUM(N481:N483)</f>
        <v>4189.866</v>
      </c>
      <c r="O480" s="12" t="str">
        <f t="shared" si="320"/>
        <v xml:space="preserve"> </v>
      </c>
      <c r="P480" s="21">
        <f t="shared" si="321"/>
        <v>1</v>
      </c>
    </row>
    <row r="481" spans="1:16" ht="51" x14ac:dyDescent="0.2">
      <c r="A481" s="26" t="s">
        <v>903</v>
      </c>
      <c r="B481" s="26" t="s">
        <v>904</v>
      </c>
      <c r="C481" s="24" t="s">
        <v>35</v>
      </c>
      <c r="D481" s="25">
        <v>3.02</v>
      </c>
      <c r="E481" s="25">
        <v>716.76</v>
      </c>
      <c r="F481" s="14">
        <f t="shared" si="313"/>
        <v>2164.6152000000002</v>
      </c>
      <c r="G481" s="1"/>
      <c r="H481" s="2">
        <f t="shared" si="314"/>
        <v>0</v>
      </c>
      <c r="I481" s="3"/>
      <c r="J481" s="2">
        <f t="shared" si="315"/>
        <v>0</v>
      </c>
      <c r="K481" s="2">
        <f t="shared" si="316"/>
        <v>0</v>
      </c>
      <c r="L481" s="2">
        <f t="shared" si="317"/>
        <v>0</v>
      </c>
      <c r="M481" s="2">
        <f t="shared" si="318"/>
        <v>3.02</v>
      </c>
      <c r="N481" s="2">
        <f t="shared" si="319"/>
        <v>2164.6152000000002</v>
      </c>
      <c r="O481" s="11" t="str">
        <f t="shared" si="320"/>
        <v xml:space="preserve"> </v>
      </c>
      <c r="P481" s="22">
        <f t="shared" si="321"/>
        <v>1</v>
      </c>
    </row>
    <row r="482" spans="1:16" ht="25.5" x14ac:dyDescent="0.2">
      <c r="A482" s="26" t="s">
        <v>905</v>
      </c>
      <c r="B482" s="26" t="s">
        <v>110</v>
      </c>
      <c r="C482" s="24" t="s">
        <v>35</v>
      </c>
      <c r="D482" s="25">
        <v>0.48</v>
      </c>
      <c r="E482" s="25">
        <v>799.51</v>
      </c>
      <c r="F482" s="14">
        <f t="shared" si="313"/>
        <v>383.76479999999998</v>
      </c>
      <c r="G482" s="1"/>
      <c r="H482" s="2">
        <f t="shared" si="314"/>
        <v>0</v>
      </c>
      <c r="I482" s="3"/>
      <c r="J482" s="2">
        <f t="shared" si="315"/>
        <v>0</v>
      </c>
      <c r="K482" s="2">
        <f t="shared" si="316"/>
        <v>0</v>
      </c>
      <c r="L482" s="2">
        <f t="shared" si="317"/>
        <v>0</v>
      </c>
      <c r="M482" s="2">
        <f t="shared" si="318"/>
        <v>0.48</v>
      </c>
      <c r="N482" s="2">
        <f t="shared" si="319"/>
        <v>383.76479999999998</v>
      </c>
      <c r="O482" s="11" t="str">
        <f t="shared" si="320"/>
        <v xml:space="preserve"> </v>
      </c>
      <c r="P482" s="22">
        <f t="shared" si="321"/>
        <v>1</v>
      </c>
    </row>
    <row r="483" spans="1:16" ht="25.5" x14ac:dyDescent="0.2">
      <c r="A483" s="26" t="s">
        <v>906</v>
      </c>
      <c r="B483" s="26" t="s">
        <v>907</v>
      </c>
      <c r="C483" s="24" t="s">
        <v>23</v>
      </c>
      <c r="D483" s="25">
        <v>15.4</v>
      </c>
      <c r="E483" s="25">
        <v>106.59</v>
      </c>
      <c r="F483" s="14">
        <f t="shared" si="313"/>
        <v>1641.4860000000001</v>
      </c>
      <c r="G483" s="1"/>
      <c r="H483" s="2">
        <f t="shared" si="314"/>
        <v>0</v>
      </c>
      <c r="I483" s="3"/>
      <c r="J483" s="2">
        <f t="shared" si="315"/>
        <v>0</v>
      </c>
      <c r="K483" s="2">
        <f t="shared" si="316"/>
        <v>0</v>
      </c>
      <c r="L483" s="2">
        <f t="shared" si="317"/>
        <v>0</v>
      </c>
      <c r="M483" s="2">
        <f t="shared" si="318"/>
        <v>15.4</v>
      </c>
      <c r="N483" s="2">
        <f t="shared" si="319"/>
        <v>1641.4860000000001</v>
      </c>
      <c r="O483" s="11" t="str">
        <f t="shared" si="320"/>
        <v xml:space="preserve"> </v>
      </c>
      <c r="P483" s="22">
        <f t="shared" si="321"/>
        <v>1</v>
      </c>
    </row>
    <row r="484" spans="1:16" x14ac:dyDescent="0.2">
      <c r="A484" s="27" t="s">
        <v>908</v>
      </c>
      <c r="B484" s="27" t="s">
        <v>909</v>
      </c>
      <c r="C484" s="28"/>
      <c r="D484" s="29"/>
      <c r="E484" s="29"/>
      <c r="F484" s="15">
        <f>SUM(F485:F489)</f>
        <v>19469.1024</v>
      </c>
      <c r="G484" s="16"/>
      <c r="H484" s="15">
        <f>SUM(H485:H489)</f>
        <v>0</v>
      </c>
      <c r="I484" s="16"/>
      <c r="J484" s="15">
        <f>SUM(J485:J489)</f>
        <v>0</v>
      </c>
      <c r="K484" s="16"/>
      <c r="L484" s="15">
        <f>SUM(L485:L489)</f>
        <v>0</v>
      </c>
      <c r="M484" s="16"/>
      <c r="N484" s="15">
        <f>SUM(N485:N489)</f>
        <v>19469.1024</v>
      </c>
      <c r="O484" s="12" t="str">
        <f t="shared" si="320"/>
        <v xml:space="preserve"> </v>
      </c>
      <c r="P484" s="21">
        <f t="shared" si="321"/>
        <v>1</v>
      </c>
    </row>
    <row r="485" spans="1:16" ht="51" x14ac:dyDescent="0.2">
      <c r="A485" s="26" t="s">
        <v>910</v>
      </c>
      <c r="B485" s="26" t="s">
        <v>904</v>
      </c>
      <c r="C485" s="24" t="s">
        <v>35</v>
      </c>
      <c r="D485" s="25">
        <v>3.82</v>
      </c>
      <c r="E485" s="25">
        <v>716.76</v>
      </c>
      <c r="F485" s="14">
        <f t="shared" si="313"/>
        <v>2738.0231999999996</v>
      </c>
      <c r="G485" s="1"/>
      <c r="H485" s="2">
        <f t="shared" si="314"/>
        <v>0</v>
      </c>
      <c r="I485" s="3"/>
      <c r="J485" s="2">
        <f t="shared" si="315"/>
        <v>0</v>
      </c>
      <c r="K485" s="2">
        <f t="shared" si="316"/>
        <v>0</v>
      </c>
      <c r="L485" s="2">
        <f t="shared" si="317"/>
        <v>0</v>
      </c>
      <c r="M485" s="2">
        <f t="shared" si="318"/>
        <v>3.82</v>
      </c>
      <c r="N485" s="2">
        <f t="shared" si="319"/>
        <v>2738.0231999999996</v>
      </c>
      <c r="O485" s="11" t="str">
        <f t="shared" si="320"/>
        <v xml:space="preserve"> </v>
      </c>
      <c r="P485" s="22">
        <f t="shared" si="321"/>
        <v>1</v>
      </c>
    </row>
    <row r="486" spans="1:16" ht="51" x14ac:dyDescent="0.2">
      <c r="A486" s="26" t="s">
        <v>911</v>
      </c>
      <c r="B486" s="26" t="s">
        <v>39</v>
      </c>
      <c r="C486" s="24" t="s">
        <v>38</v>
      </c>
      <c r="D486" s="25">
        <v>217</v>
      </c>
      <c r="E486" s="25">
        <v>16.47</v>
      </c>
      <c r="F486" s="14">
        <f t="shared" si="313"/>
        <v>3573.99</v>
      </c>
      <c r="G486" s="1"/>
      <c r="H486" s="2">
        <f t="shared" si="314"/>
        <v>0</v>
      </c>
      <c r="I486" s="3"/>
      <c r="J486" s="2">
        <f t="shared" si="315"/>
        <v>0</v>
      </c>
      <c r="K486" s="2">
        <f t="shared" si="316"/>
        <v>0</v>
      </c>
      <c r="L486" s="2">
        <f t="shared" si="317"/>
        <v>0</v>
      </c>
      <c r="M486" s="2">
        <f t="shared" si="318"/>
        <v>217</v>
      </c>
      <c r="N486" s="2">
        <f t="shared" si="319"/>
        <v>3573.99</v>
      </c>
      <c r="O486" s="11" t="str">
        <f t="shared" si="320"/>
        <v xml:space="preserve"> </v>
      </c>
      <c r="P486" s="22">
        <f t="shared" si="321"/>
        <v>1</v>
      </c>
    </row>
    <row r="487" spans="1:16" ht="51" x14ac:dyDescent="0.2">
      <c r="A487" s="26" t="s">
        <v>912</v>
      </c>
      <c r="B487" s="26" t="s">
        <v>37</v>
      </c>
      <c r="C487" s="24" t="s">
        <v>38</v>
      </c>
      <c r="D487" s="25">
        <v>57</v>
      </c>
      <c r="E487" s="25">
        <v>15.39</v>
      </c>
      <c r="F487" s="14">
        <f t="shared" si="313"/>
        <v>877.23</v>
      </c>
      <c r="G487" s="1"/>
      <c r="H487" s="2">
        <f t="shared" si="314"/>
        <v>0</v>
      </c>
      <c r="I487" s="3"/>
      <c r="J487" s="2">
        <f t="shared" si="315"/>
        <v>0</v>
      </c>
      <c r="K487" s="2">
        <f t="shared" si="316"/>
        <v>0</v>
      </c>
      <c r="L487" s="2">
        <f t="shared" si="317"/>
        <v>0</v>
      </c>
      <c r="M487" s="2">
        <f t="shared" si="318"/>
        <v>57</v>
      </c>
      <c r="N487" s="2">
        <f t="shared" si="319"/>
        <v>877.23</v>
      </c>
      <c r="O487" s="11" t="str">
        <f t="shared" si="320"/>
        <v xml:space="preserve"> </v>
      </c>
      <c r="P487" s="22">
        <f t="shared" si="321"/>
        <v>1</v>
      </c>
    </row>
    <row r="488" spans="1:16" ht="25.5" x14ac:dyDescent="0.2">
      <c r="A488" s="26" t="s">
        <v>913</v>
      </c>
      <c r="B488" s="26" t="s">
        <v>907</v>
      </c>
      <c r="C488" s="24" t="s">
        <v>23</v>
      </c>
      <c r="D488" s="25">
        <v>53.76</v>
      </c>
      <c r="E488" s="25">
        <v>106.59</v>
      </c>
      <c r="F488" s="14">
        <f t="shared" si="313"/>
        <v>5730.2784000000001</v>
      </c>
      <c r="G488" s="1"/>
      <c r="H488" s="2">
        <f t="shared" si="314"/>
        <v>0</v>
      </c>
      <c r="I488" s="3"/>
      <c r="J488" s="2">
        <f t="shared" si="315"/>
        <v>0</v>
      </c>
      <c r="K488" s="2">
        <f t="shared" si="316"/>
        <v>0</v>
      </c>
      <c r="L488" s="2">
        <f t="shared" si="317"/>
        <v>0</v>
      </c>
      <c r="M488" s="2">
        <f t="shared" si="318"/>
        <v>53.76</v>
      </c>
      <c r="N488" s="2">
        <f t="shared" si="319"/>
        <v>5730.2784000000001</v>
      </c>
      <c r="O488" s="11" t="str">
        <f t="shared" si="320"/>
        <v xml:space="preserve"> </v>
      </c>
      <c r="P488" s="22">
        <f t="shared" si="321"/>
        <v>1</v>
      </c>
    </row>
    <row r="489" spans="1:16" ht="51" x14ac:dyDescent="0.2">
      <c r="A489" s="26" t="s">
        <v>914</v>
      </c>
      <c r="B489" s="26" t="s">
        <v>915</v>
      </c>
      <c r="C489" s="24" t="s">
        <v>23</v>
      </c>
      <c r="D489" s="25">
        <v>53.76</v>
      </c>
      <c r="E489" s="25">
        <v>121.83</v>
      </c>
      <c r="F489" s="14">
        <f t="shared" si="313"/>
        <v>6549.5807999999997</v>
      </c>
      <c r="G489" s="1"/>
      <c r="H489" s="2">
        <f t="shared" si="314"/>
        <v>0</v>
      </c>
      <c r="I489" s="3"/>
      <c r="J489" s="2">
        <f t="shared" si="315"/>
        <v>0</v>
      </c>
      <c r="K489" s="2">
        <f t="shared" si="316"/>
        <v>0</v>
      </c>
      <c r="L489" s="2">
        <f t="shared" si="317"/>
        <v>0</v>
      </c>
      <c r="M489" s="2">
        <f t="shared" si="318"/>
        <v>53.76</v>
      </c>
      <c r="N489" s="2">
        <f t="shared" si="319"/>
        <v>6549.5807999999997</v>
      </c>
      <c r="O489" s="11" t="str">
        <f t="shared" si="320"/>
        <v xml:space="preserve"> </v>
      </c>
      <c r="P489" s="22">
        <f t="shared" si="321"/>
        <v>1</v>
      </c>
    </row>
    <row r="490" spans="1:16" x14ac:dyDescent="0.2">
      <c r="A490" s="27" t="s">
        <v>916</v>
      </c>
      <c r="B490" s="27" t="s">
        <v>917</v>
      </c>
      <c r="C490" s="28"/>
      <c r="D490" s="29"/>
      <c r="E490" s="29"/>
      <c r="F490" s="30">
        <f>SUM(F491:F495)</f>
        <v>9270.7888000000003</v>
      </c>
      <c r="G490" s="31"/>
      <c r="H490" s="30">
        <f>SUM(H491:H495)</f>
        <v>0</v>
      </c>
      <c r="I490" s="31"/>
      <c r="J490" s="30">
        <f>SUM(J491:J495)</f>
        <v>0</v>
      </c>
      <c r="K490" s="31"/>
      <c r="L490" s="30">
        <f>SUM(L491:L495)</f>
        <v>0</v>
      </c>
      <c r="M490" s="31"/>
      <c r="N490" s="30">
        <f>SUM(N491:N495)</f>
        <v>9270.7888000000003</v>
      </c>
      <c r="O490" s="12" t="str">
        <f t="shared" si="320"/>
        <v xml:space="preserve"> </v>
      </c>
      <c r="P490" s="21">
        <f t="shared" si="321"/>
        <v>1</v>
      </c>
    </row>
    <row r="491" spans="1:16" ht="51" x14ac:dyDescent="0.2">
      <c r="A491" s="26" t="s">
        <v>918</v>
      </c>
      <c r="B491" s="26" t="s">
        <v>904</v>
      </c>
      <c r="C491" s="24" t="s">
        <v>35</v>
      </c>
      <c r="D491" s="25">
        <v>1.82</v>
      </c>
      <c r="E491" s="25">
        <v>716.76</v>
      </c>
      <c r="F491" s="14">
        <f t="shared" si="313"/>
        <v>1304.5032000000001</v>
      </c>
      <c r="G491" s="1"/>
      <c r="H491" s="2">
        <f t="shared" si="314"/>
        <v>0</v>
      </c>
      <c r="I491" s="3"/>
      <c r="J491" s="2">
        <f t="shared" si="315"/>
        <v>0</v>
      </c>
      <c r="K491" s="2">
        <f t="shared" si="316"/>
        <v>0</v>
      </c>
      <c r="L491" s="2">
        <f t="shared" si="317"/>
        <v>0</v>
      </c>
      <c r="M491" s="2">
        <f t="shared" si="318"/>
        <v>1.82</v>
      </c>
      <c r="N491" s="2">
        <f t="shared" si="319"/>
        <v>1304.5032000000001</v>
      </c>
      <c r="O491" s="11" t="str">
        <f t="shared" si="320"/>
        <v xml:space="preserve"> </v>
      </c>
      <c r="P491" s="22">
        <f t="shared" si="321"/>
        <v>1</v>
      </c>
    </row>
    <row r="492" spans="1:16" ht="51" x14ac:dyDescent="0.2">
      <c r="A492" s="26" t="s">
        <v>919</v>
      </c>
      <c r="B492" s="26" t="s">
        <v>39</v>
      </c>
      <c r="C492" s="24" t="s">
        <v>38</v>
      </c>
      <c r="D492" s="25">
        <v>154</v>
      </c>
      <c r="E492" s="25">
        <v>16.47</v>
      </c>
      <c r="F492" s="14">
        <f t="shared" si="313"/>
        <v>2536.3799999999997</v>
      </c>
      <c r="G492" s="1"/>
      <c r="H492" s="2">
        <f t="shared" si="314"/>
        <v>0</v>
      </c>
      <c r="I492" s="3"/>
      <c r="J492" s="2">
        <f t="shared" si="315"/>
        <v>0</v>
      </c>
      <c r="K492" s="2">
        <f t="shared" si="316"/>
        <v>0</v>
      </c>
      <c r="L492" s="2">
        <f t="shared" si="317"/>
        <v>0</v>
      </c>
      <c r="M492" s="2">
        <f t="shared" si="318"/>
        <v>154</v>
      </c>
      <c r="N492" s="2">
        <f t="shared" si="319"/>
        <v>2536.3799999999997</v>
      </c>
      <c r="O492" s="11" t="str">
        <f t="shared" si="320"/>
        <v xml:space="preserve"> </v>
      </c>
      <c r="P492" s="22">
        <f t="shared" si="321"/>
        <v>1</v>
      </c>
    </row>
    <row r="493" spans="1:16" ht="51" x14ac:dyDescent="0.2">
      <c r="A493" s="26" t="s">
        <v>920</v>
      </c>
      <c r="B493" s="26" t="s">
        <v>37</v>
      </c>
      <c r="C493" s="24" t="s">
        <v>38</v>
      </c>
      <c r="D493" s="25">
        <v>36</v>
      </c>
      <c r="E493" s="25">
        <v>15.39</v>
      </c>
      <c r="F493" s="14">
        <f t="shared" si="313"/>
        <v>554.04</v>
      </c>
      <c r="G493" s="1"/>
      <c r="H493" s="2">
        <f t="shared" si="314"/>
        <v>0</v>
      </c>
      <c r="I493" s="3"/>
      <c r="J493" s="2">
        <f t="shared" si="315"/>
        <v>0</v>
      </c>
      <c r="K493" s="2">
        <f t="shared" si="316"/>
        <v>0</v>
      </c>
      <c r="L493" s="2">
        <f t="shared" si="317"/>
        <v>0</v>
      </c>
      <c r="M493" s="2">
        <f t="shared" si="318"/>
        <v>36</v>
      </c>
      <c r="N493" s="2">
        <f t="shared" si="319"/>
        <v>554.04</v>
      </c>
      <c r="O493" s="11" t="str">
        <f t="shared" si="320"/>
        <v xml:space="preserve"> </v>
      </c>
      <c r="P493" s="22">
        <f t="shared" si="321"/>
        <v>1</v>
      </c>
    </row>
    <row r="494" spans="1:16" ht="38.25" x14ac:dyDescent="0.2">
      <c r="A494" s="26" t="s">
        <v>921</v>
      </c>
      <c r="B494" s="26" t="s">
        <v>922</v>
      </c>
      <c r="C494" s="24" t="s">
        <v>23</v>
      </c>
      <c r="D494" s="25">
        <v>35.950000000000003</v>
      </c>
      <c r="E494" s="25">
        <v>123.72</v>
      </c>
      <c r="F494" s="14">
        <f t="shared" si="313"/>
        <v>4447.7340000000004</v>
      </c>
      <c r="G494" s="1"/>
      <c r="H494" s="2">
        <f t="shared" si="314"/>
        <v>0</v>
      </c>
      <c r="I494" s="3"/>
      <c r="J494" s="2">
        <f t="shared" si="315"/>
        <v>0</v>
      </c>
      <c r="K494" s="2">
        <f t="shared" si="316"/>
        <v>0</v>
      </c>
      <c r="L494" s="2">
        <f t="shared" si="317"/>
        <v>0</v>
      </c>
      <c r="M494" s="2">
        <f t="shared" si="318"/>
        <v>35.950000000000003</v>
      </c>
      <c r="N494" s="2">
        <f t="shared" si="319"/>
        <v>4447.7340000000004</v>
      </c>
      <c r="O494" s="11" t="str">
        <f t="shared" si="320"/>
        <v xml:space="preserve"> </v>
      </c>
      <c r="P494" s="22">
        <f t="shared" si="321"/>
        <v>1</v>
      </c>
    </row>
    <row r="495" spans="1:16" ht="51" x14ac:dyDescent="0.2">
      <c r="A495" s="26" t="s">
        <v>923</v>
      </c>
      <c r="B495" s="26" t="s">
        <v>924</v>
      </c>
      <c r="C495" s="24" t="s">
        <v>23</v>
      </c>
      <c r="D495" s="25">
        <v>2.93</v>
      </c>
      <c r="E495" s="25">
        <v>146.12</v>
      </c>
      <c r="F495" s="14">
        <f t="shared" si="313"/>
        <v>428.13160000000005</v>
      </c>
      <c r="G495" s="1"/>
      <c r="H495" s="2">
        <f t="shared" si="314"/>
        <v>0</v>
      </c>
      <c r="I495" s="3"/>
      <c r="J495" s="2">
        <f t="shared" si="315"/>
        <v>0</v>
      </c>
      <c r="K495" s="2">
        <f t="shared" si="316"/>
        <v>0</v>
      </c>
      <c r="L495" s="2">
        <f t="shared" si="317"/>
        <v>0</v>
      </c>
      <c r="M495" s="2">
        <f t="shared" si="318"/>
        <v>2.93</v>
      </c>
      <c r="N495" s="2">
        <f t="shared" si="319"/>
        <v>428.13160000000005</v>
      </c>
      <c r="O495" s="11" t="str">
        <f t="shared" si="320"/>
        <v xml:space="preserve"> </v>
      </c>
      <c r="P495" s="22">
        <f t="shared" si="321"/>
        <v>1</v>
      </c>
    </row>
    <row r="496" spans="1:16" x14ac:dyDescent="0.2">
      <c r="A496" s="27" t="s">
        <v>925</v>
      </c>
      <c r="B496" s="27" t="s">
        <v>926</v>
      </c>
      <c r="C496" s="28"/>
      <c r="D496" s="29"/>
      <c r="E496" s="29"/>
      <c r="F496" s="15">
        <f>SUM(F497:F501)</f>
        <v>4496.84</v>
      </c>
      <c r="G496" s="16"/>
      <c r="H496" s="15">
        <f>SUM(H497:H501)</f>
        <v>0</v>
      </c>
      <c r="I496" s="16"/>
      <c r="J496" s="15">
        <f>SUM(J497:J501)</f>
        <v>0</v>
      </c>
      <c r="K496" s="16"/>
      <c r="L496" s="15">
        <f>SUM(L497:L501)</f>
        <v>0</v>
      </c>
      <c r="M496" s="16"/>
      <c r="N496" s="15">
        <f>SUM(N497:N501)</f>
        <v>4496.84</v>
      </c>
      <c r="O496" s="12" t="str">
        <f t="shared" si="320"/>
        <v xml:space="preserve"> </v>
      </c>
      <c r="P496" s="21">
        <f t="shared" si="321"/>
        <v>1</v>
      </c>
    </row>
    <row r="497" spans="1:16" ht="51" x14ac:dyDescent="0.2">
      <c r="A497" s="26" t="s">
        <v>927</v>
      </c>
      <c r="B497" s="26" t="s">
        <v>904</v>
      </c>
      <c r="C497" s="24" t="s">
        <v>35</v>
      </c>
      <c r="D497" s="25">
        <v>1.22</v>
      </c>
      <c r="E497" s="25">
        <v>716.76</v>
      </c>
      <c r="F497" s="14">
        <f t="shared" si="313"/>
        <v>874.44719999999995</v>
      </c>
      <c r="G497" s="1"/>
      <c r="H497" s="2">
        <f t="shared" si="314"/>
        <v>0</v>
      </c>
      <c r="I497" s="3"/>
      <c r="J497" s="2">
        <f t="shared" si="315"/>
        <v>0</v>
      </c>
      <c r="K497" s="2">
        <f t="shared" si="316"/>
        <v>0</v>
      </c>
      <c r="L497" s="2">
        <f t="shared" si="317"/>
        <v>0</v>
      </c>
      <c r="M497" s="2">
        <f t="shared" si="318"/>
        <v>1.22</v>
      </c>
      <c r="N497" s="2">
        <f t="shared" si="319"/>
        <v>874.44719999999995</v>
      </c>
      <c r="O497" s="11" t="str">
        <f t="shared" si="320"/>
        <v xml:space="preserve"> </v>
      </c>
      <c r="P497" s="22">
        <f t="shared" si="321"/>
        <v>1</v>
      </c>
    </row>
    <row r="498" spans="1:16" ht="51" x14ac:dyDescent="0.2">
      <c r="A498" s="26" t="s">
        <v>928</v>
      </c>
      <c r="B498" s="26" t="s">
        <v>39</v>
      </c>
      <c r="C498" s="24" t="s">
        <v>38</v>
      </c>
      <c r="D498" s="25">
        <v>56</v>
      </c>
      <c r="E498" s="25">
        <v>16.47</v>
      </c>
      <c r="F498" s="14">
        <f t="shared" si="313"/>
        <v>922.31999999999994</v>
      </c>
      <c r="G498" s="1"/>
      <c r="H498" s="2">
        <f t="shared" si="314"/>
        <v>0</v>
      </c>
      <c r="I498" s="3"/>
      <c r="J498" s="2">
        <f t="shared" si="315"/>
        <v>0</v>
      </c>
      <c r="K498" s="2">
        <f t="shared" si="316"/>
        <v>0</v>
      </c>
      <c r="L498" s="2">
        <f t="shared" si="317"/>
        <v>0</v>
      </c>
      <c r="M498" s="2">
        <f t="shared" si="318"/>
        <v>56</v>
      </c>
      <c r="N498" s="2">
        <f t="shared" si="319"/>
        <v>922.31999999999994</v>
      </c>
      <c r="O498" s="11" t="str">
        <f t="shared" si="320"/>
        <v xml:space="preserve"> </v>
      </c>
      <c r="P498" s="22">
        <f t="shared" si="321"/>
        <v>1</v>
      </c>
    </row>
    <row r="499" spans="1:16" ht="51" x14ac:dyDescent="0.2">
      <c r="A499" s="26" t="s">
        <v>929</v>
      </c>
      <c r="B499" s="26" t="s">
        <v>37</v>
      </c>
      <c r="C499" s="24" t="s">
        <v>38</v>
      </c>
      <c r="D499" s="25">
        <v>52</v>
      </c>
      <c r="E499" s="25">
        <v>15.39</v>
      </c>
      <c r="F499" s="14">
        <f t="shared" si="313"/>
        <v>800.28</v>
      </c>
      <c r="G499" s="1"/>
      <c r="H499" s="2">
        <f t="shared" si="314"/>
        <v>0</v>
      </c>
      <c r="I499" s="3"/>
      <c r="J499" s="2">
        <f t="shared" si="315"/>
        <v>0</v>
      </c>
      <c r="K499" s="2">
        <f t="shared" si="316"/>
        <v>0</v>
      </c>
      <c r="L499" s="2">
        <f t="shared" si="317"/>
        <v>0</v>
      </c>
      <c r="M499" s="2">
        <f t="shared" si="318"/>
        <v>52</v>
      </c>
      <c r="N499" s="2">
        <f t="shared" si="319"/>
        <v>800.28</v>
      </c>
      <c r="O499" s="11" t="str">
        <f t="shared" si="320"/>
        <v xml:space="preserve"> </v>
      </c>
      <c r="P499" s="22">
        <f t="shared" si="321"/>
        <v>1</v>
      </c>
    </row>
    <row r="500" spans="1:16" ht="38.25" x14ac:dyDescent="0.2">
      <c r="A500" s="26" t="s">
        <v>930</v>
      </c>
      <c r="B500" s="26" t="s">
        <v>922</v>
      </c>
      <c r="C500" s="24" t="s">
        <v>23</v>
      </c>
      <c r="D500" s="25">
        <v>11.34</v>
      </c>
      <c r="E500" s="25">
        <v>123.72</v>
      </c>
      <c r="F500" s="14">
        <f t="shared" si="313"/>
        <v>1402.9848</v>
      </c>
      <c r="G500" s="1"/>
      <c r="H500" s="2">
        <f t="shared" si="314"/>
        <v>0</v>
      </c>
      <c r="I500" s="3"/>
      <c r="J500" s="2">
        <f t="shared" si="315"/>
        <v>0</v>
      </c>
      <c r="K500" s="2">
        <f t="shared" si="316"/>
        <v>0</v>
      </c>
      <c r="L500" s="2">
        <f t="shared" si="317"/>
        <v>0</v>
      </c>
      <c r="M500" s="2">
        <f t="shared" si="318"/>
        <v>11.34</v>
      </c>
      <c r="N500" s="2">
        <f t="shared" si="319"/>
        <v>1402.9848</v>
      </c>
      <c r="O500" s="11" t="str">
        <f t="shared" si="320"/>
        <v xml:space="preserve"> </v>
      </c>
      <c r="P500" s="22">
        <f t="shared" si="321"/>
        <v>1</v>
      </c>
    </row>
    <row r="501" spans="1:16" ht="51" x14ac:dyDescent="0.2">
      <c r="A501" s="26" t="s">
        <v>931</v>
      </c>
      <c r="B501" s="26" t="s">
        <v>924</v>
      </c>
      <c r="C501" s="24" t="s">
        <v>23</v>
      </c>
      <c r="D501" s="25">
        <v>3.4</v>
      </c>
      <c r="E501" s="25">
        <v>146.12</v>
      </c>
      <c r="F501" s="14">
        <f t="shared" si="313"/>
        <v>496.80799999999999</v>
      </c>
      <c r="G501" s="1"/>
      <c r="H501" s="2">
        <f t="shared" si="314"/>
        <v>0</v>
      </c>
      <c r="I501" s="3"/>
      <c r="J501" s="2">
        <f t="shared" si="315"/>
        <v>0</v>
      </c>
      <c r="K501" s="2">
        <f t="shared" si="316"/>
        <v>0</v>
      </c>
      <c r="L501" s="2">
        <f t="shared" si="317"/>
        <v>0</v>
      </c>
      <c r="M501" s="2">
        <f t="shared" si="318"/>
        <v>3.4</v>
      </c>
      <c r="N501" s="2">
        <f t="shared" si="319"/>
        <v>496.80799999999999</v>
      </c>
      <c r="O501" s="11" t="str">
        <f t="shared" si="320"/>
        <v xml:space="preserve"> </v>
      </c>
      <c r="P501" s="22">
        <f t="shared" si="321"/>
        <v>1</v>
      </c>
    </row>
    <row r="502" spans="1:16" x14ac:dyDescent="0.2">
      <c r="A502" s="27" t="s">
        <v>932</v>
      </c>
      <c r="B502" s="27" t="s">
        <v>58</v>
      </c>
      <c r="C502" s="28"/>
      <c r="D502" s="29"/>
      <c r="E502" s="29"/>
      <c r="F502" s="15">
        <f>SUM(F503:F506)</f>
        <v>2979.0324000000001</v>
      </c>
      <c r="G502" s="16"/>
      <c r="H502" s="15">
        <f>SUM(H503:H506)</f>
        <v>0</v>
      </c>
      <c r="I502" s="16"/>
      <c r="J502" s="15">
        <f>SUM(J503:J506)</f>
        <v>0</v>
      </c>
      <c r="K502" s="16"/>
      <c r="L502" s="15">
        <f>SUM(L503:L506)</f>
        <v>0</v>
      </c>
      <c r="M502" s="16"/>
      <c r="N502" s="15">
        <f>SUM(N503:N506)</f>
        <v>2979.0324000000001</v>
      </c>
      <c r="O502" s="12" t="str">
        <f t="shared" si="320"/>
        <v xml:space="preserve"> </v>
      </c>
      <c r="P502" s="21">
        <f t="shared" si="321"/>
        <v>1</v>
      </c>
    </row>
    <row r="503" spans="1:16" ht="51" x14ac:dyDescent="0.2">
      <c r="A503" s="26" t="s">
        <v>933</v>
      </c>
      <c r="B503" s="26" t="s">
        <v>39</v>
      </c>
      <c r="C503" s="24" t="s">
        <v>38</v>
      </c>
      <c r="D503" s="25">
        <v>70</v>
      </c>
      <c r="E503" s="25">
        <v>16.47</v>
      </c>
      <c r="F503" s="14">
        <f t="shared" si="313"/>
        <v>1152.8999999999999</v>
      </c>
      <c r="G503" s="1"/>
      <c r="H503" s="2">
        <f t="shared" si="314"/>
        <v>0</v>
      </c>
      <c r="I503" s="3"/>
      <c r="J503" s="2">
        <f t="shared" si="315"/>
        <v>0</v>
      </c>
      <c r="K503" s="2">
        <f t="shared" si="316"/>
        <v>0</v>
      </c>
      <c r="L503" s="2">
        <f t="shared" si="317"/>
        <v>0</v>
      </c>
      <c r="M503" s="2">
        <f t="shared" si="318"/>
        <v>70</v>
      </c>
      <c r="N503" s="2">
        <f t="shared" si="319"/>
        <v>1152.8999999999999</v>
      </c>
      <c r="O503" s="11" t="str">
        <f t="shared" si="320"/>
        <v xml:space="preserve"> </v>
      </c>
      <c r="P503" s="22">
        <f t="shared" si="321"/>
        <v>1</v>
      </c>
    </row>
    <row r="504" spans="1:16" ht="51" x14ac:dyDescent="0.2">
      <c r="A504" s="26" t="s">
        <v>934</v>
      </c>
      <c r="B504" s="26" t="s">
        <v>37</v>
      </c>
      <c r="C504" s="24" t="s">
        <v>38</v>
      </c>
      <c r="D504" s="25">
        <v>8</v>
      </c>
      <c r="E504" s="25">
        <v>15.39</v>
      </c>
      <c r="F504" s="14">
        <f t="shared" si="313"/>
        <v>123.12</v>
      </c>
      <c r="G504" s="1"/>
      <c r="H504" s="2">
        <f t="shared" si="314"/>
        <v>0</v>
      </c>
      <c r="I504" s="3"/>
      <c r="J504" s="2">
        <f t="shared" si="315"/>
        <v>0</v>
      </c>
      <c r="K504" s="2">
        <f t="shared" si="316"/>
        <v>0</v>
      </c>
      <c r="L504" s="2">
        <f t="shared" si="317"/>
        <v>0</v>
      </c>
      <c r="M504" s="2">
        <f t="shared" si="318"/>
        <v>8</v>
      </c>
      <c r="N504" s="2">
        <f t="shared" si="319"/>
        <v>123.12</v>
      </c>
      <c r="O504" s="11" t="str">
        <f t="shared" si="320"/>
        <v xml:space="preserve"> </v>
      </c>
      <c r="P504" s="22">
        <f t="shared" si="321"/>
        <v>1</v>
      </c>
    </row>
    <row r="505" spans="1:16" ht="51" x14ac:dyDescent="0.2">
      <c r="A505" s="26" t="s">
        <v>935</v>
      </c>
      <c r="B505" s="26" t="s">
        <v>904</v>
      </c>
      <c r="C505" s="24" t="s">
        <v>35</v>
      </c>
      <c r="D505" s="25">
        <v>0.75</v>
      </c>
      <c r="E505" s="25">
        <v>716.76</v>
      </c>
      <c r="F505" s="14">
        <f t="shared" si="313"/>
        <v>537.56999999999994</v>
      </c>
      <c r="G505" s="1"/>
      <c r="H505" s="2">
        <f t="shared" si="314"/>
        <v>0</v>
      </c>
      <c r="I505" s="3"/>
      <c r="J505" s="2">
        <f t="shared" si="315"/>
        <v>0</v>
      </c>
      <c r="K505" s="2">
        <f t="shared" si="316"/>
        <v>0</v>
      </c>
      <c r="L505" s="2">
        <f t="shared" si="317"/>
        <v>0</v>
      </c>
      <c r="M505" s="2">
        <f t="shared" si="318"/>
        <v>0.75</v>
      </c>
      <c r="N505" s="2">
        <f t="shared" si="319"/>
        <v>537.56999999999994</v>
      </c>
      <c r="O505" s="11" t="str">
        <f t="shared" si="320"/>
        <v xml:space="preserve"> </v>
      </c>
      <c r="P505" s="22">
        <f t="shared" si="321"/>
        <v>1</v>
      </c>
    </row>
    <row r="506" spans="1:16" ht="38.25" x14ac:dyDescent="0.2">
      <c r="A506" s="26" t="s">
        <v>936</v>
      </c>
      <c r="B506" s="26" t="s">
        <v>922</v>
      </c>
      <c r="C506" s="24" t="s">
        <v>23</v>
      </c>
      <c r="D506" s="25">
        <v>9.42</v>
      </c>
      <c r="E506" s="25">
        <v>123.72</v>
      </c>
      <c r="F506" s="14">
        <f t="shared" si="313"/>
        <v>1165.4423999999999</v>
      </c>
      <c r="G506" s="1"/>
      <c r="H506" s="2">
        <f t="shared" si="314"/>
        <v>0</v>
      </c>
      <c r="I506" s="3"/>
      <c r="J506" s="2">
        <f t="shared" si="315"/>
        <v>0</v>
      </c>
      <c r="K506" s="2">
        <f t="shared" si="316"/>
        <v>0</v>
      </c>
      <c r="L506" s="2">
        <f t="shared" si="317"/>
        <v>0</v>
      </c>
      <c r="M506" s="2">
        <f t="shared" si="318"/>
        <v>9.42</v>
      </c>
      <c r="N506" s="2">
        <f t="shared" si="319"/>
        <v>1165.4423999999999</v>
      </c>
      <c r="O506" s="11" t="str">
        <f t="shared" si="320"/>
        <v xml:space="preserve"> </v>
      </c>
      <c r="P506" s="22">
        <f t="shared" si="321"/>
        <v>1</v>
      </c>
    </row>
    <row r="507" spans="1:16" x14ac:dyDescent="0.2">
      <c r="A507" s="27" t="s">
        <v>937</v>
      </c>
      <c r="B507" s="27" t="s">
        <v>938</v>
      </c>
      <c r="C507" s="28"/>
      <c r="D507" s="29"/>
      <c r="E507" s="29"/>
      <c r="F507" s="15">
        <f>F508</f>
        <v>2952.6809999999996</v>
      </c>
      <c r="G507" s="16"/>
      <c r="H507" s="15">
        <f>H508</f>
        <v>0</v>
      </c>
      <c r="I507" s="16"/>
      <c r="J507" s="15">
        <f>J508</f>
        <v>0</v>
      </c>
      <c r="K507" s="16"/>
      <c r="L507" s="15">
        <f>L508</f>
        <v>0</v>
      </c>
      <c r="M507" s="16"/>
      <c r="N507" s="15">
        <f>N508</f>
        <v>2952.6809999999996</v>
      </c>
      <c r="O507" s="12" t="str">
        <f t="shared" si="320"/>
        <v xml:space="preserve"> </v>
      </c>
      <c r="P507" s="21">
        <f t="shared" si="321"/>
        <v>1</v>
      </c>
    </row>
    <row r="508" spans="1:16" ht="38.25" x14ac:dyDescent="0.2">
      <c r="A508" s="26" t="s">
        <v>939</v>
      </c>
      <c r="B508" s="26" t="s">
        <v>940</v>
      </c>
      <c r="C508" s="24" t="s">
        <v>23</v>
      </c>
      <c r="D508" s="25">
        <v>29.22</v>
      </c>
      <c r="E508" s="25">
        <v>101.05</v>
      </c>
      <c r="F508" s="14">
        <f t="shared" si="313"/>
        <v>2952.6809999999996</v>
      </c>
      <c r="G508" s="1"/>
      <c r="H508" s="2">
        <f t="shared" si="314"/>
        <v>0</v>
      </c>
      <c r="I508" s="3"/>
      <c r="J508" s="2">
        <f t="shared" si="315"/>
        <v>0</v>
      </c>
      <c r="K508" s="2">
        <f t="shared" si="316"/>
        <v>0</v>
      </c>
      <c r="L508" s="2">
        <f t="shared" si="317"/>
        <v>0</v>
      </c>
      <c r="M508" s="2">
        <f t="shared" si="318"/>
        <v>29.22</v>
      </c>
      <c r="N508" s="2">
        <f t="shared" si="319"/>
        <v>2952.6809999999996</v>
      </c>
      <c r="O508" s="11" t="str">
        <f t="shared" si="320"/>
        <v xml:space="preserve"> </v>
      </c>
      <c r="P508" s="22">
        <f t="shared" si="321"/>
        <v>1</v>
      </c>
    </row>
    <row r="509" spans="1:16" x14ac:dyDescent="0.2">
      <c r="A509" s="27" t="s">
        <v>941</v>
      </c>
      <c r="B509" s="27" t="s">
        <v>942</v>
      </c>
      <c r="C509" s="28"/>
      <c r="D509" s="29"/>
      <c r="E509" s="29"/>
      <c r="F509" s="15">
        <f>SUM(F510:F511)</f>
        <v>4169.2506000000003</v>
      </c>
      <c r="G509" s="16"/>
      <c r="H509" s="15">
        <f>SUM(H510:H511)</f>
        <v>0</v>
      </c>
      <c r="I509" s="16"/>
      <c r="J509" s="15">
        <f>SUM(J510:J511)</f>
        <v>0</v>
      </c>
      <c r="K509" s="16"/>
      <c r="L509" s="15">
        <f>SUM(L510:L511)</f>
        <v>0</v>
      </c>
      <c r="M509" s="16"/>
      <c r="N509" s="15">
        <f>SUM(N510:N511)</f>
        <v>4169.2506000000003</v>
      </c>
      <c r="O509" s="12" t="str">
        <f t="shared" si="320"/>
        <v xml:space="preserve"> </v>
      </c>
      <c r="P509" s="21">
        <f t="shared" si="321"/>
        <v>1</v>
      </c>
    </row>
    <row r="510" spans="1:16" ht="25.5" x14ac:dyDescent="0.2">
      <c r="A510" s="26" t="s">
        <v>943</v>
      </c>
      <c r="B510" s="26" t="s">
        <v>116</v>
      </c>
      <c r="C510" s="24" t="s">
        <v>23</v>
      </c>
      <c r="D510" s="25">
        <v>89.22</v>
      </c>
      <c r="E510" s="25">
        <v>7.67</v>
      </c>
      <c r="F510" s="14">
        <f t="shared" si="313"/>
        <v>684.31740000000002</v>
      </c>
      <c r="G510" s="1"/>
      <c r="H510" s="2">
        <f t="shared" si="314"/>
        <v>0</v>
      </c>
      <c r="I510" s="3"/>
      <c r="J510" s="2">
        <f t="shared" si="315"/>
        <v>0</v>
      </c>
      <c r="K510" s="2">
        <f t="shared" si="316"/>
        <v>0</v>
      </c>
      <c r="L510" s="2">
        <f t="shared" si="317"/>
        <v>0</v>
      </c>
      <c r="M510" s="2">
        <f t="shared" si="318"/>
        <v>89.22</v>
      </c>
      <c r="N510" s="2">
        <f t="shared" si="319"/>
        <v>684.31740000000002</v>
      </c>
      <c r="O510" s="11" t="str">
        <f t="shared" si="320"/>
        <v xml:space="preserve"> </v>
      </c>
      <c r="P510" s="22">
        <f t="shared" si="321"/>
        <v>1</v>
      </c>
    </row>
    <row r="511" spans="1:16" ht="38.25" x14ac:dyDescent="0.2">
      <c r="A511" s="26" t="s">
        <v>944</v>
      </c>
      <c r="B511" s="26" t="s">
        <v>945</v>
      </c>
      <c r="C511" s="24" t="s">
        <v>23</v>
      </c>
      <c r="D511" s="25">
        <v>89.22</v>
      </c>
      <c r="E511" s="25">
        <v>39.06</v>
      </c>
      <c r="F511" s="14">
        <f t="shared" si="313"/>
        <v>3484.9331999999999</v>
      </c>
      <c r="G511" s="1"/>
      <c r="H511" s="2">
        <f t="shared" si="314"/>
        <v>0</v>
      </c>
      <c r="I511" s="3"/>
      <c r="J511" s="2">
        <f t="shared" si="315"/>
        <v>0</v>
      </c>
      <c r="K511" s="2">
        <f t="shared" si="316"/>
        <v>0</v>
      </c>
      <c r="L511" s="2">
        <f t="shared" si="317"/>
        <v>0</v>
      </c>
      <c r="M511" s="2">
        <f t="shared" si="318"/>
        <v>89.22</v>
      </c>
      <c r="N511" s="2">
        <f t="shared" si="319"/>
        <v>3484.9331999999999</v>
      </c>
      <c r="O511" s="11" t="str">
        <f t="shared" si="320"/>
        <v xml:space="preserve"> </v>
      </c>
      <c r="P511" s="22">
        <f t="shared" si="321"/>
        <v>1</v>
      </c>
    </row>
    <row r="512" spans="1:16" ht="25.5" x14ac:dyDescent="0.2">
      <c r="A512" s="27" t="s">
        <v>946</v>
      </c>
      <c r="B512" s="27" t="s">
        <v>947</v>
      </c>
      <c r="C512" s="28"/>
      <c r="D512" s="29"/>
      <c r="E512" s="29"/>
      <c r="F512" s="30">
        <f>SUM(F513:F518)/2</f>
        <v>67488.811200000011</v>
      </c>
      <c r="G512" s="31"/>
      <c r="H512" s="30">
        <f>SUM(H513:H518)/2</f>
        <v>0</v>
      </c>
      <c r="I512" s="31"/>
      <c r="J512" s="30">
        <f>SUM(J513:J518)/2</f>
        <v>0</v>
      </c>
      <c r="K512" s="31"/>
      <c r="L512" s="30">
        <f>SUM(L513:L518)/2</f>
        <v>0</v>
      </c>
      <c r="M512" s="31"/>
      <c r="N512" s="30">
        <f>SUM(N513:N518)/2</f>
        <v>67488.811200000011</v>
      </c>
      <c r="O512" s="13" t="str">
        <f t="shared" si="320"/>
        <v xml:space="preserve"> </v>
      </c>
      <c r="P512" s="21">
        <f t="shared" si="321"/>
        <v>1</v>
      </c>
    </row>
    <row r="513" spans="1:16" x14ac:dyDescent="0.2">
      <c r="A513" s="27" t="s">
        <v>948</v>
      </c>
      <c r="B513" s="27" t="s">
        <v>949</v>
      </c>
      <c r="C513" s="28"/>
      <c r="D513" s="29"/>
      <c r="E513" s="29"/>
      <c r="F513" s="30">
        <f>SUM(F514:F515)</f>
        <v>35576.646600000007</v>
      </c>
      <c r="G513" s="31"/>
      <c r="H513" s="30">
        <f>SUM(H514:H515)</f>
        <v>0</v>
      </c>
      <c r="I513" s="31"/>
      <c r="J513" s="30">
        <f>SUM(J514:J515)</f>
        <v>0</v>
      </c>
      <c r="K513" s="31"/>
      <c r="L513" s="30">
        <f>SUM(L514:L515)</f>
        <v>0</v>
      </c>
      <c r="M513" s="31"/>
      <c r="N513" s="30">
        <f>SUM(N514:N515)</f>
        <v>35576.646600000007</v>
      </c>
      <c r="O513" s="13" t="str">
        <f t="shared" si="320"/>
        <v xml:space="preserve"> </v>
      </c>
      <c r="P513" s="21">
        <f t="shared" si="321"/>
        <v>1</v>
      </c>
    </row>
    <row r="514" spans="1:16" ht="25.5" x14ac:dyDescent="0.2">
      <c r="A514" s="26" t="s">
        <v>950</v>
      </c>
      <c r="B514" s="26" t="s">
        <v>951</v>
      </c>
      <c r="C514" s="24" t="s">
        <v>22</v>
      </c>
      <c r="D514" s="25">
        <v>60</v>
      </c>
      <c r="E514" s="25">
        <v>2.4300000000000002</v>
      </c>
      <c r="F514" s="14">
        <f t="shared" si="313"/>
        <v>145.80000000000001</v>
      </c>
      <c r="G514" s="1"/>
      <c r="H514" s="2">
        <f t="shared" si="314"/>
        <v>0</v>
      </c>
      <c r="I514" s="3"/>
      <c r="J514" s="2">
        <f t="shared" si="315"/>
        <v>0</v>
      </c>
      <c r="K514" s="2">
        <f t="shared" si="316"/>
        <v>0</v>
      </c>
      <c r="L514" s="2">
        <f t="shared" si="317"/>
        <v>0</v>
      </c>
      <c r="M514" s="2">
        <f t="shared" si="318"/>
        <v>60</v>
      </c>
      <c r="N514" s="2">
        <f t="shared" si="319"/>
        <v>145.80000000000001</v>
      </c>
      <c r="O514" s="11" t="str">
        <f t="shared" si="320"/>
        <v xml:space="preserve"> </v>
      </c>
      <c r="P514" s="22">
        <f t="shared" si="321"/>
        <v>1</v>
      </c>
    </row>
    <row r="515" spans="1:16" ht="25.5" x14ac:dyDescent="0.2">
      <c r="A515" s="26" t="s">
        <v>952</v>
      </c>
      <c r="B515" s="26" t="s">
        <v>953</v>
      </c>
      <c r="C515" s="24" t="s">
        <v>23</v>
      </c>
      <c r="D515" s="25">
        <v>33.82</v>
      </c>
      <c r="E515" s="25">
        <v>1047.6300000000001</v>
      </c>
      <c r="F515" s="14">
        <f t="shared" si="313"/>
        <v>35430.846600000004</v>
      </c>
      <c r="G515" s="1"/>
      <c r="H515" s="2">
        <f t="shared" si="314"/>
        <v>0</v>
      </c>
      <c r="I515" s="3"/>
      <c r="J515" s="2">
        <f t="shared" si="315"/>
        <v>0</v>
      </c>
      <c r="K515" s="2">
        <f t="shared" si="316"/>
        <v>0</v>
      </c>
      <c r="L515" s="2">
        <f t="shared" si="317"/>
        <v>0</v>
      </c>
      <c r="M515" s="2">
        <f t="shared" si="318"/>
        <v>33.82</v>
      </c>
      <c r="N515" s="2">
        <f t="shared" si="319"/>
        <v>35430.846600000004</v>
      </c>
      <c r="O515" s="11" t="str">
        <f t="shared" si="320"/>
        <v xml:space="preserve"> </v>
      </c>
      <c r="P515" s="22">
        <f t="shared" si="321"/>
        <v>1</v>
      </c>
    </row>
    <row r="516" spans="1:16" x14ac:dyDescent="0.2">
      <c r="A516" s="27" t="s">
        <v>954</v>
      </c>
      <c r="B516" s="27" t="s">
        <v>955</v>
      </c>
      <c r="C516" s="28"/>
      <c r="D516" s="29"/>
      <c r="E516" s="29"/>
      <c r="F516" s="30">
        <f>SUM(F517:F518)</f>
        <v>31912.164600000004</v>
      </c>
      <c r="G516" s="31"/>
      <c r="H516" s="30">
        <f>SUM(H517:H518)</f>
        <v>0</v>
      </c>
      <c r="I516" s="31"/>
      <c r="J516" s="30">
        <f>SUM(J517:J518)</f>
        <v>0</v>
      </c>
      <c r="K516" s="31"/>
      <c r="L516" s="30">
        <f>SUM(L517:L518)</f>
        <v>0</v>
      </c>
      <c r="M516" s="31"/>
      <c r="N516" s="30">
        <f>SUM(N517:N518)</f>
        <v>31912.164600000004</v>
      </c>
      <c r="O516" s="13" t="str">
        <f t="shared" si="320"/>
        <v xml:space="preserve"> </v>
      </c>
      <c r="P516" s="21">
        <f t="shared" si="321"/>
        <v>1</v>
      </c>
    </row>
    <row r="517" spans="1:16" ht="25.5" x14ac:dyDescent="0.2">
      <c r="A517" s="26" t="s">
        <v>956</v>
      </c>
      <c r="B517" s="26" t="s">
        <v>953</v>
      </c>
      <c r="C517" s="24" t="s">
        <v>23</v>
      </c>
      <c r="D517" s="25">
        <v>22.42</v>
      </c>
      <c r="E517" s="25">
        <v>1047.6300000000001</v>
      </c>
      <c r="F517" s="14">
        <f t="shared" si="313"/>
        <v>23487.864600000004</v>
      </c>
      <c r="G517" s="1"/>
      <c r="H517" s="2">
        <f t="shared" si="314"/>
        <v>0</v>
      </c>
      <c r="I517" s="3"/>
      <c r="J517" s="2">
        <f t="shared" si="315"/>
        <v>0</v>
      </c>
      <c r="K517" s="2">
        <f t="shared" si="316"/>
        <v>0</v>
      </c>
      <c r="L517" s="2">
        <f t="shared" si="317"/>
        <v>0</v>
      </c>
      <c r="M517" s="2">
        <f t="shared" si="318"/>
        <v>22.42</v>
      </c>
      <c r="N517" s="2">
        <f t="shared" si="319"/>
        <v>23487.864600000004</v>
      </c>
      <c r="O517" s="11" t="str">
        <f t="shared" si="320"/>
        <v xml:space="preserve"> </v>
      </c>
      <c r="P517" s="22">
        <f t="shared" si="321"/>
        <v>1</v>
      </c>
    </row>
    <row r="518" spans="1:16" ht="51" x14ac:dyDescent="0.2">
      <c r="A518" s="26" t="s">
        <v>957</v>
      </c>
      <c r="B518" s="26" t="s">
        <v>958</v>
      </c>
      <c r="C518" s="24" t="s">
        <v>22</v>
      </c>
      <c r="D518" s="25">
        <v>30</v>
      </c>
      <c r="E518" s="25">
        <v>280.81</v>
      </c>
      <c r="F518" s="14">
        <f t="shared" si="313"/>
        <v>8424.2999999999993</v>
      </c>
      <c r="G518" s="1"/>
      <c r="H518" s="2">
        <f t="shared" si="314"/>
        <v>0</v>
      </c>
      <c r="I518" s="3"/>
      <c r="J518" s="2">
        <f t="shared" si="315"/>
        <v>0</v>
      </c>
      <c r="K518" s="2">
        <f t="shared" si="316"/>
        <v>0</v>
      </c>
      <c r="L518" s="2">
        <f t="shared" si="317"/>
        <v>0</v>
      </c>
      <c r="M518" s="2">
        <f t="shared" si="318"/>
        <v>30</v>
      </c>
      <c r="N518" s="2">
        <f t="shared" si="319"/>
        <v>8424.2999999999993</v>
      </c>
      <c r="O518" s="11" t="str">
        <f t="shared" si="320"/>
        <v xml:space="preserve"> </v>
      </c>
      <c r="P518" s="22">
        <f t="shared" si="321"/>
        <v>1</v>
      </c>
    </row>
    <row r="519" spans="1:16" x14ac:dyDescent="0.2">
      <c r="A519" s="27" t="s">
        <v>959</v>
      </c>
      <c r="B519" s="27" t="s">
        <v>960</v>
      </c>
      <c r="C519" s="28"/>
      <c r="D519" s="29"/>
      <c r="E519" s="29"/>
      <c r="F519" s="30">
        <f>F520</f>
        <v>1193.8563000000001</v>
      </c>
      <c r="G519" s="31"/>
      <c r="H519" s="30">
        <f>H520</f>
        <v>0</v>
      </c>
      <c r="I519" s="31"/>
      <c r="J519" s="30">
        <f>J520</f>
        <v>0</v>
      </c>
      <c r="K519" s="31"/>
      <c r="L519" s="30">
        <f>L520</f>
        <v>0</v>
      </c>
      <c r="M519" s="31"/>
      <c r="N519" s="30">
        <f>N520</f>
        <v>1193.8563000000001</v>
      </c>
      <c r="O519" s="13" t="str">
        <f t="shared" si="320"/>
        <v xml:space="preserve"> </v>
      </c>
      <c r="P519" s="21">
        <f t="shared" si="321"/>
        <v>1</v>
      </c>
    </row>
    <row r="520" spans="1:16" ht="25.5" x14ac:dyDescent="0.2">
      <c r="A520" s="26" t="s">
        <v>961</v>
      </c>
      <c r="B520" s="26" t="s">
        <v>962</v>
      </c>
      <c r="C520" s="24" t="s">
        <v>34</v>
      </c>
      <c r="D520" s="25">
        <v>24.57</v>
      </c>
      <c r="E520" s="25">
        <v>48.59</v>
      </c>
      <c r="F520" s="14">
        <f t="shared" si="313"/>
        <v>1193.8563000000001</v>
      </c>
      <c r="G520" s="1"/>
      <c r="H520" s="2">
        <f t="shared" si="314"/>
        <v>0</v>
      </c>
      <c r="I520" s="3"/>
      <c r="J520" s="2">
        <f t="shared" si="315"/>
        <v>0</v>
      </c>
      <c r="K520" s="2">
        <f t="shared" si="316"/>
        <v>0</v>
      </c>
      <c r="L520" s="2">
        <f t="shared" si="317"/>
        <v>0</v>
      </c>
      <c r="M520" s="2">
        <f t="shared" si="318"/>
        <v>24.57</v>
      </c>
      <c r="N520" s="2">
        <f t="shared" si="319"/>
        <v>1193.8563000000001</v>
      </c>
      <c r="O520" s="11" t="str">
        <f t="shared" si="320"/>
        <v xml:space="preserve"> </v>
      </c>
      <c r="P520" s="22">
        <f t="shared" si="321"/>
        <v>1</v>
      </c>
    </row>
    <row r="521" spans="1:16" x14ac:dyDescent="0.2">
      <c r="A521" s="27" t="s">
        <v>963</v>
      </c>
      <c r="B521" s="27" t="s">
        <v>964</v>
      </c>
      <c r="C521" s="28"/>
      <c r="D521" s="29"/>
      <c r="E521" s="29"/>
      <c r="F521" s="30">
        <f>SUM(F522:F526)</f>
        <v>5672.6511</v>
      </c>
      <c r="G521" s="31"/>
      <c r="H521" s="30">
        <f>SUM(H522:H526)</f>
        <v>0</v>
      </c>
      <c r="I521" s="31"/>
      <c r="J521" s="30">
        <f>SUM(J522:J526)</f>
        <v>0</v>
      </c>
      <c r="K521" s="31"/>
      <c r="L521" s="30">
        <f>SUM(L522:L526)</f>
        <v>0</v>
      </c>
      <c r="M521" s="31"/>
      <c r="N521" s="30">
        <f>SUM(N522:N526)</f>
        <v>5672.6511</v>
      </c>
      <c r="O521" s="13" t="str">
        <f t="shared" si="320"/>
        <v xml:space="preserve"> </v>
      </c>
      <c r="P521" s="21">
        <f t="shared" si="321"/>
        <v>1</v>
      </c>
    </row>
    <row r="522" spans="1:16" ht="51" x14ac:dyDescent="0.2">
      <c r="A522" s="26" t="s">
        <v>965</v>
      </c>
      <c r="B522" s="26" t="s">
        <v>904</v>
      </c>
      <c r="C522" s="24" t="s">
        <v>35</v>
      </c>
      <c r="D522" s="25">
        <v>1.32</v>
      </c>
      <c r="E522" s="25">
        <v>716.76</v>
      </c>
      <c r="F522" s="14">
        <f t="shared" si="313"/>
        <v>946.1232</v>
      </c>
      <c r="G522" s="1"/>
      <c r="H522" s="2">
        <f t="shared" si="314"/>
        <v>0</v>
      </c>
      <c r="I522" s="3"/>
      <c r="J522" s="2">
        <f t="shared" si="315"/>
        <v>0</v>
      </c>
      <c r="K522" s="2">
        <f t="shared" si="316"/>
        <v>0</v>
      </c>
      <c r="L522" s="2">
        <f t="shared" si="317"/>
        <v>0</v>
      </c>
      <c r="M522" s="2">
        <f t="shared" si="318"/>
        <v>1.32</v>
      </c>
      <c r="N522" s="2">
        <f t="shared" si="319"/>
        <v>946.1232</v>
      </c>
      <c r="O522" s="11" t="str">
        <f t="shared" si="320"/>
        <v xml:space="preserve"> </v>
      </c>
      <c r="P522" s="22">
        <f t="shared" si="321"/>
        <v>1</v>
      </c>
    </row>
    <row r="523" spans="1:16" ht="51" x14ac:dyDescent="0.2">
      <c r="A523" s="26" t="s">
        <v>966</v>
      </c>
      <c r="B523" s="26" t="s">
        <v>37</v>
      </c>
      <c r="C523" s="24" t="s">
        <v>38</v>
      </c>
      <c r="D523" s="25">
        <v>58</v>
      </c>
      <c r="E523" s="25">
        <v>15.39</v>
      </c>
      <c r="F523" s="14">
        <f t="shared" si="313"/>
        <v>892.62</v>
      </c>
      <c r="G523" s="1"/>
      <c r="H523" s="2">
        <f t="shared" si="314"/>
        <v>0</v>
      </c>
      <c r="I523" s="3"/>
      <c r="J523" s="2">
        <f t="shared" si="315"/>
        <v>0</v>
      </c>
      <c r="K523" s="2">
        <f t="shared" si="316"/>
        <v>0</v>
      </c>
      <c r="L523" s="2">
        <f t="shared" si="317"/>
        <v>0</v>
      </c>
      <c r="M523" s="2">
        <f t="shared" si="318"/>
        <v>58</v>
      </c>
      <c r="N523" s="2">
        <f t="shared" si="319"/>
        <v>892.62</v>
      </c>
      <c r="O523" s="11" t="str">
        <f t="shared" si="320"/>
        <v xml:space="preserve"> </v>
      </c>
      <c r="P523" s="22">
        <f t="shared" si="321"/>
        <v>1</v>
      </c>
    </row>
    <row r="524" spans="1:16" ht="25.5" x14ac:dyDescent="0.2">
      <c r="A524" s="26" t="s">
        <v>967</v>
      </c>
      <c r="B524" s="26" t="s">
        <v>907</v>
      </c>
      <c r="C524" s="24" t="s">
        <v>23</v>
      </c>
      <c r="D524" s="25">
        <v>19.64</v>
      </c>
      <c r="E524" s="25">
        <v>106.59</v>
      </c>
      <c r="F524" s="14">
        <f t="shared" si="313"/>
        <v>2093.4276</v>
      </c>
      <c r="G524" s="1"/>
      <c r="H524" s="2">
        <f t="shared" si="314"/>
        <v>0</v>
      </c>
      <c r="I524" s="3"/>
      <c r="J524" s="2">
        <f t="shared" si="315"/>
        <v>0</v>
      </c>
      <c r="K524" s="2">
        <f t="shared" si="316"/>
        <v>0</v>
      </c>
      <c r="L524" s="2">
        <f t="shared" si="317"/>
        <v>0</v>
      </c>
      <c r="M524" s="2">
        <f t="shared" si="318"/>
        <v>19.64</v>
      </c>
      <c r="N524" s="2">
        <f t="shared" si="319"/>
        <v>2093.4276</v>
      </c>
      <c r="O524" s="11" t="str">
        <f t="shared" si="320"/>
        <v xml:space="preserve"> </v>
      </c>
      <c r="P524" s="22">
        <f t="shared" si="321"/>
        <v>1</v>
      </c>
    </row>
    <row r="525" spans="1:16" ht="51" x14ac:dyDescent="0.2">
      <c r="A525" s="26" t="s">
        <v>968</v>
      </c>
      <c r="B525" s="26" t="s">
        <v>924</v>
      </c>
      <c r="C525" s="24" t="s">
        <v>23</v>
      </c>
      <c r="D525" s="25">
        <v>11.2</v>
      </c>
      <c r="E525" s="25">
        <v>146.12</v>
      </c>
      <c r="F525" s="14">
        <f t="shared" si="313"/>
        <v>1636.5439999999999</v>
      </c>
      <c r="G525" s="1"/>
      <c r="H525" s="2">
        <f t="shared" si="314"/>
        <v>0</v>
      </c>
      <c r="I525" s="3"/>
      <c r="J525" s="2">
        <f t="shared" si="315"/>
        <v>0</v>
      </c>
      <c r="K525" s="2">
        <f t="shared" si="316"/>
        <v>0</v>
      </c>
      <c r="L525" s="2">
        <f t="shared" si="317"/>
        <v>0</v>
      </c>
      <c r="M525" s="2">
        <f t="shared" si="318"/>
        <v>11.2</v>
      </c>
      <c r="N525" s="2">
        <f t="shared" si="319"/>
        <v>1636.5439999999999</v>
      </c>
      <c r="O525" s="11" t="str">
        <f t="shared" si="320"/>
        <v xml:space="preserve"> </v>
      </c>
      <c r="P525" s="22">
        <f t="shared" si="321"/>
        <v>1</v>
      </c>
    </row>
    <row r="526" spans="1:16" ht="26.25" thickBot="1" x14ac:dyDescent="0.25">
      <c r="A526" s="26" t="s">
        <v>969</v>
      </c>
      <c r="B526" s="26" t="s">
        <v>110</v>
      </c>
      <c r="C526" s="24" t="s">
        <v>35</v>
      </c>
      <c r="D526" s="25">
        <v>0.13</v>
      </c>
      <c r="E526" s="25">
        <v>799.51</v>
      </c>
      <c r="F526" s="14">
        <f t="shared" si="313"/>
        <v>103.9363</v>
      </c>
      <c r="G526" s="1"/>
      <c r="H526" s="2">
        <f t="shared" si="314"/>
        <v>0</v>
      </c>
      <c r="I526" s="3"/>
      <c r="J526" s="2">
        <f t="shared" si="315"/>
        <v>0</v>
      </c>
      <c r="K526" s="2">
        <f t="shared" si="316"/>
        <v>0</v>
      </c>
      <c r="L526" s="2">
        <f t="shared" si="317"/>
        <v>0</v>
      </c>
      <c r="M526" s="2">
        <f t="shared" si="318"/>
        <v>0.13</v>
      </c>
      <c r="N526" s="2">
        <f t="shared" si="319"/>
        <v>103.9363</v>
      </c>
      <c r="O526" s="11" t="str">
        <f t="shared" si="320"/>
        <v xml:space="preserve"> </v>
      </c>
      <c r="P526" s="22">
        <f t="shared" si="321"/>
        <v>1</v>
      </c>
    </row>
    <row r="527" spans="1:16" x14ac:dyDescent="0.2">
      <c r="A527" s="143" t="s">
        <v>74</v>
      </c>
      <c r="B527" s="144"/>
      <c r="C527" s="144"/>
      <c r="D527" s="144"/>
      <c r="E527" s="145"/>
      <c r="F527" s="17">
        <f>F13+F26</f>
        <v>1317974.96905</v>
      </c>
      <c r="G527" s="18"/>
      <c r="H527" s="17">
        <f>H13+H26</f>
        <v>83764.94</v>
      </c>
      <c r="I527" s="18"/>
      <c r="J527" s="17">
        <f>J13+J26</f>
        <v>67975.289999999994</v>
      </c>
      <c r="K527" s="19"/>
      <c r="L527" s="17">
        <f>L13+L26</f>
        <v>151740.22999999998</v>
      </c>
      <c r="M527" s="19"/>
      <c r="N527" s="17">
        <f>N13+N26</f>
        <v>1166234.73905</v>
      </c>
      <c r="O527" s="71">
        <f t="shared" ref="O527" si="322">IF((L527/F527)=0," ",(L527/F527))</f>
        <v>0.11513134434516216</v>
      </c>
      <c r="P527" s="73">
        <f t="shared" ref="P527" si="323">IF((N527/F527)=0," ",(N527/F527))</f>
        <v>0.88486865565483785</v>
      </c>
    </row>
    <row r="528" spans="1:16" ht="13.5" thickBot="1" x14ac:dyDescent="0.25">
      <c r="A528" s="126" t="s">
        <v>73</v>
      </c>
      <c r="B528" s="127"/>
      <c r="C528" s="127"/>
      <c r="D528" s="127"/>
      <c r="E528" s="128"/>
      <c r="F528" s="20">
        <f>F527/F527</f>
        <v>1</v>
      </c>
      <c r="G528" s="20"/>
      <c r="H528" s="20">
        <f>H527/F527</f>
        <v>6.3555789728220721E-2</v>
      </c>
      <c r="I528" s="20"/>
      <c r="J528" s="20">
        <f>J527/F527</f>
        <v>5.1575554616941452E-2</v>
      </c>
      <c r="K528" s="20"/>
      <c r="L528" s="20">
        <f>L527/F527</f>
        <v>0.11513134434516216</v>
      </c>
      <c r="M528" s="20"/>
      <c r="N528" s="20">
        <f>N527/F527</f>
        <v>0.88486865565483785</v>
      </c>
      <c r="O528" s="72"/>
      <c r="P528" s="74"/>
    </row>
    <row r="529" spans="1:16" ht="40.5" customHeight="1" x14ac:dyDescent="0.2">
      <c r="A529" s="129"/>
      <c r="B529" s="130"/>
      <c r="C529" s="130"/>
      <c r="D529" s="130"/>
      <c r="E529" s="131"/>
      <c r="F529" s="132" t="s">
        <v>75</v>
      </c>
      <c r="G529" s="133"/>
      <c r="H529" s="133"/>
      <c r="I529" s="133"/>
      <c r="J529" s="133"/>
      <c r="K529" s="134"/>
      <c r="L529" s="132" t="s">
        <v>76</v>
      </c>
      <c r="M529" s="133"/>
      <c r="N529" s="133"/>
      <c r="O529" s="133"/>
      <c r="P529" s="134"/>
    </row>
    <row r="530" spans="1:16" ht="36" customHeight="1" x14ac:dyDescent="0.2">
      <c r="A530" s="138" t="s">
        <v>133</v>
      </c>
      <c r="B530" s="139"/>
      <c r="C530" s="139"/>
      <c r="D530" s="139"/>
      <c r="E530" s="140"/>
      <c r="F530" s="135"/>
      <c r="G530" s="136"/>
      <c r="H530" s="136"/>
      <c r="I530" s="136"/>
      <c r="J530" s="136"/>
      <c r="K530" s="137"/>
      <c r="L530" s="135"/>
      <c r="M530" s="136"/>
      <c r="N530" s="136"/>
      <c r="O530" s="136"/>
      <c r="P530" s="137"/>
    </row>
  </sheetData>
  <mergeCells count="52">
    <mergeCell ref="I3:P3"/>
    <mergeCell ref="J4:L4"/>
    <mergeCell ref="K5:L5"/>
    <mergeCell ref="A6:M6"/>
    <mergeCell ref="A1:B2"/>
    <mergeCell ref="G1:H1"/>
    <mergeCell ref="C2:F2"/>
    <mergeCell ref="G2:H2"/>
    <mergeCell ref="A3:B3"/>
    <mergeCell ref="C3:F3"/>
    <mergeCell ref="A4:B4"/>
    <mergeCell ref="C4:D4"/>
    <mergeCell ref="E4:E5"/>
    <mergeCell ref="F4:H4"/>
    <mergeCell ref="C1:F1"/>
    <mergeCell ref="I1:J2"/>
    <mergeCell ref="K1:L2"/>
    <mergeCell ref="M1:N2"/>
    <mergeCell ref="O1:P2"/>
    <mergeCell ref="A528:E528"/>
    <mergeCell ref="A529:E529"/>
    <mergeCell ref="F529:K530"/>
    <mergeCell ref="L529:P530"/>
    <mergeCell ref="A530:E530"/>
    <mergeCell ref="I11:J11"/>
    <mergeCell ref="K11:L11"/>
    <mergeCell ref="M11:N11"/>
    <mergeCell ref="O11:P11"/>
    <mergeCell ref="A527:E527"/>
    <mergeCell ref="A11:A12"/>
    <mergeCell ref="B11:B12"/>
    <mergeCell ref="C11:C12"/>
    <mergeCell ref="D11:F11"/>
    <mergeCell ref="G11:H11"/>
    <mergeCell ref="N6:P10"/>
    <mergeCell ref="A7:M7"/>
    <mergeCell ref="A8:B8"/>
    <mergeCell ref="C8:J8"/>
    <mergeCell ref="K8:M8"/>
    <mergeCell ref="A9:B10"/>
    <mergeCell ref="C9:J10"/>
    <mergeCell ref="K9:M10"/>
    <mergeCell ref="A5:B5"/>
    <mergeCell ref="C5:D5"/>
    <mergeCell ref="F5:G5"/>
    <mergeCell ref="M5:N5"/>
    <mergeCell ref="O5:P5"/>
    <mergeCell ref="O527:O528"/>
    <mergeCell ref="P527:P528"/>
    <mergeCell ref="I4:I5"/>
    <mergeCell ref="M4:N4"/>
    <mergeCell ref="O4:P4"/>
  </mergeCells>
  <conditionalFormatting sqref="I65">
    <cfRule type="cellIs" dxfId="69" priority="232" stopIfTrue="1" operator="greaterThan">
      <formula>0</formula>
    </cfRule>
    <cfRule type="cellIs" dxfId="68" priority="230" stopIfTrue="1" operator="greaterThan">
      <formula>0</formula>
    </cfRule>
  </conditionalFormatting>
  <conditionalFormatting sqref="I16:J16">
    <cfRule type="cellIs" dxfId="67" priority="88" stopIfTrue="1" operator="greaterThan">
      <formula>0</formula>
    </cfRule>
    <cfRule type="cellIs" dxfId="66" priority="87" stopIfTrue="1" operator="greaterThan">
      <formula>0</formula>
    </cfRule>
  </conditionalFormatting>
  <conditionalFormatting sqref="I18:J18">
    <cfRule type="cellIs" dxfId="65" priority="68" stopIfTrue="1" operator="greaterThan">
      <formula>0</formula>
    </cfRule>
    <cfRule type="cellIs" dxfId="64" priority="67" stopIfTrue="1" operator="greaterThan">
      <formula>0</formula>
    </cfRule>
  </conditionalFormatting>
  <conditionalFormatting sqref="I20:J20">
    <cfRule type="cellIs" dxfId="63" priority="66" stopIfTrue="1" operator="greaterThan">
      <formula>0</formula>
    </cfRule>
    <cfRule type="cellIs" dxfId="62" priority="65" stopIfTrue="1" operator="greaterThan">
      <formula>0</formula>
    </cfRule>
  </conditionalFormatting>
  <conditionalFormatting sqref="I22:J25">
    <cfRule type="cellIs" dxfId="61" priority="64" stopIfTrue="1" operator="greaterThan">
      <formula>0</formula>
    </cfRule>
    <cfRule type="cellIs" dxfId="60" priority="63" stopIfTrue="1" operator="greaterThan">
      <formula>0</formula>
    </cfRule>
  </conditionalFormatting>
  <conditionalFormatting sqref="I29:J32">
    <cfRule type="cellIs" dxfId="59" priority="62" stopIfTrue="1" operator="greaterThan">
      <formula>0</formula>
    </cfRule>
    <cfRule type="cellIs" dxfId="58" priority="61" stopIfTrue="1" operator="greaterThan">
      <formula>0</formula>
    </cfRule>
  </conditionalFormatting>
  <conditionalFormatting sqref="I34:J42">
    <cfRule type="cellIs" dxfId="57" priority="60" stopIfTrue="1" operator="greaterThan">
      <formula>0</formula>
    </cfRule>
    <cfRule type="cellIs" dxfId="56" priority="59" stopIfTrue="1" operator="greaterThan">
      <formula>0</formula>
    </cfRule>
  </conditionalFormatting>
  <conditionalFormatting sqref="I44:J46">
    <cfRule type="cellIs" dxfId="55" priority="58" stopIfTrue="1" operator="greaterThan">
      <formula>0</formula>
    </cfRule>
    <cfRule type="cellIs" dxfId="54" priority="57" stopIfTrue="1" operator="greaterThan">
      <formula>0</formula>
    </cfRule>
  </conditionalFormatting>
  <conditionalFormatting sqref="I48:J48">
    <cfRule type="cellIs" dxfId="53" priority="56" stopIfTrue="1" operator="greaterThan">
      <formula>0</formula>
    </cfRule>
    <cfRule type="cellIs" dxfId="52" priority="55" stopIfTrue="1" operator="greaterThan">
      <formula>0</formula>
    </cfRule>
  </conditionalFormatting>
  <conditionalFormatting sqref="I50:J51">
    <cfRule type="cellIs" dxfId="51" priority="54" stopIfTrue="1" operator="greaterThan">
      <formula>0</formula>
    </cfRule>
    <cfRule type="cellIs" dxfId="50" priority="53" stopIfTrue="1" operator="greaterThan">
      <formula>0</formula>
    </cfRule>
  </conditionalFormatting>
  <conditionalFormatting sqref="I53:J53">
    <cfRule type="cellIs" dxfId="49" priority="52" stopIfTrue="1" operator="greaterThan">
      <formula>0</formula>
    </cfRule>
    <cfRule type="cellIs" dxfId="48" priority="51" stopIfTrue="1" operator="greaterThan">
      <formula>0</formula>
    </cfRule>
  </conditionalFormatting>
  <conditionalFormatting sqref="I56:J57">
    <cfRule type="cellIs" dxfId="47" priority="50" stopIfTrue="1" operator="greaterThan">
      <formula>0</formula>
    </cfRule>
    <cfRule type="cellIs" dxfId="46" priority="49" stopIfTrue="1" operator="greaterThan">
      <formula>0</formula>
    </cfRule>
  </conditionalFormatting>
  <conditionalFormatting sqref="I59:J60">
    <cfRule type="cellIs" dxfId="45" priority="47" stopIfTrue="1" operator="greaterThan">
      <formula>0</formula>
    </cfRule>
    <cfRule type="cellIs" dxfId="44" priority="48" stopIfTrue="1" operator="greaterThan">
      <formula>0</formula>
    </cfRule>
  </conditionalFormatting>
  <conditionalFormatting sqref="I62:J62">
    <cfRule type="cellIs" dxfId="43" priority="3" stopIfTrue="1" operator="greaterThan">
      <formula>0</formula>
    </cfRule>
    <cfRule type="cellIs" dxfId="42" priority="4" stopIfTrue="1" operator="greaterThan">
      <formula>0</formula>
    </cfRule>
  </conditionalFormatting>
  <conditionalFormatting sqref="I64:J64">
    <cfRule type="cellIs" dxfId="41" priority="2" stopIfTrue="1" operator="greaterThan">
      <formula>0</formula>
    </cfRule>
    <cfRule type="cellIs" dxfId="40" priority="1" stopIfTrue="1" operator="greaterThan">
      <formula>0</formula>
    </cfRule>
  </conditionalFormatting>
  <conditionalFormatting sqref="I66:J72">
    <cfRule type="cellIs" dxfId="39" priority="44" stopIfTrue="1" operator="greaterThan">
      <formula>0</formula>
    </cfRule>
    <cfRule type="cellIs" dxfId="38" priority="43" stopIfTrue="1" operator="greaterThan">
      <formula>0</formula>
    </cfRule>
  </conditionalFormatting>
  <conditionalFormatting sqref="I74:J75">
    <cfRule type="cellIs" dxfId="37" priority="40" stopIfTrue="1" operator="greaterThan">
      <formula>0</formula>
    </cfRule>
    <cfRule type="cellIs" dxfId="36" priority="39" stopIfTrue="1" operator="greaterThan">
      <formula>0</formula>
    </cfRule>
  </conditionalFormatting>
  <conditionalFormatting sqref="I78:J81">
    <cfRule type="cellIs" dxfId="35" priority="38" stopIfTrue="1" operator="greaterThan">
      <formula>0</formula>
    </cfRule>
    <cfRule type="cellIs" dxfId="34" priority="37" stopIfTrue="1" operator="greaterThan">
      <formula>0</formula>
    </cfRule>
  </conditionalFormatting>
  <conditionalFormatting sqref="I84:J85">
    <cfRule type="cellIs" dxfId="33" priority="35" stopIfTrue="1" operator="greaterThan">
      <formula>0</formula>
    </cfRule>
    <cfRule type="cellIs" dxfId="32" priority="36" stopIfTrue="1" operator="greaterThan">
      <formula>0</formula>
    </cfRule>
  </conditionalFormatting>
  <conditionalFormatting sqref="I87:J92">
    <cfRule type="cellIs" dxfId="31" priority="34" stopIfTrue="1" operator="greaterThan">
      <formula>0</formula>
    </cfRule>
    <cfRule type="cellIs" dxfId="30" priority="33" stopIfTrue="1" operator="greaterThan">
      <formula>0</formula>
    </cfRule>
  </conditionalFormatting>
  <conditionalFormatting sqref="I94:J95">
    <cfRule type="cellIs" dxfId="29" priority="32" stopIfTrue="1" operator="greaterThan">
      <formula>0</formula>
    </cfRule>
    <cfRule type="cellIs" dxfId="28" priority="31" stopIfTrue="1" operator="greaterThan">
      <formula>0</formula>
    </cfRule>
  </conditionalFormatting>
  <conditionalFormatting sqref="I98:J105">
    <cfRule type="cellIs" dxfId="27" priority="30" stopIfTrue="1" operator="greaterThan">
      <formula>0</formula>
    </cfRule>
    <cfRule type="cellIs" dxfId="26" priority="29" stopIfTrue="1" operator="greaterThan">
      <formula>0</formula>
    </cfRule>
  </conditionalFormatting>
  <conditionalFormatting sqref="I107:J112">
    <cfRule type="cellIs" dxfId="25" priority="27" stopIfTrue="1" operator="greaterThan">
      <formula>0</formula>
    </cfRule>
    <cfRule type="cellIs" dxfId="24" priority="28" stopIfTrue="1" operator="greaterThan">
      <formula>0</formula>
    </cfRule>
  </conditionalFormatting>
  <conditionalFormatting sqref="I114:J114">
    <cfRule type="cellIs" dxfId="23" priority="26" stopIfTrue="1" operator="greaterThan">
      <formula>0</formula>
    </cfRule>
    <cfRule type="cellIs" dxfId="22" priority="25" stopIfTrue="1" operator="greaterThan">
      <formula>0</formula>
    </cfRule>
  </conditionalFormatting>
  <conditionalFormatting sqref="I116:J116">
    <cfRule type="cellIs" dxfId="21" priority="24" stopIfTrue="1" operator="greaterThan">
      <formula>0</formula>
    </cfRule>
    <cfRule type="cellIs" dxfId="20" priority="23" stopIfTrue="1" operator="greaterThan">
      <formula>0</formula>
    </cfRule>
  </conditionalFormatting>
  <conditionalFormatting sqref="I119:J127">
    <cfRule type="cellIs" dxfId="19" priority="22" stopIfTrue="1" operator="greaterThan">
      <formula>0</formula>
    </cfRule>
    <cfRule type="cellIs" dxfId="18" priority="21" stopIfTrue="1" operator="greaterThan">
      <formula>0</formula>
    </cfRule>
  </conditionalFormatting>
  <conditionalFormatting sqref="I129:J131">
    <cfRule type="cellIs" dxfId="17" priority="20" stopIfTrue="1" operator="greaterThan">
      <formula>0</formula>
    </cfRule>
    <cfRule type="cellIs" dxfId="16" priority="19" stopIfTrue="1" operator="greaterThan">
      <formula>0</formula>
    </cfRule>
  </conditionalFormatting>
  <conditionalFormatting sqref="I133:J133">
    <cfRule type="cellIs" dxfId="15" priority="18" stopIfTrue="1" operator="greaterThan">
      <formula>0</formula>
    </cfRule>
    <cfRule type="cellIs" dxfId="14" priority="17" stopIfTrue="1" operator="greaterThan">
      <formula>0</formula>
    </cfRule>
  </conditionalFormatting>
  <conditionalFormatting sqref="I136:J138">
    <cfRule type="cellIs" dxfId="13" priority="16" stopIfTrue="1" operator="greaterThan">
      <formula>0</formula>
    </cfRule>
    <cfRule type="cellIs" dxfId="12" priority="15" stopIfTrue="1" operator="greaterThan">
      <formula>0</formula>
    </cfRule>
  </conditionalFormatting>
  <conditionalFormatting sqref="I140:J141">
    <cfRule type="cellIs" dxfId="11" priority="14" stopIfTrue="1" operator="greaterThan">
      <formula>0</formula>
    </cfRule>
    <cfRule type="cellIs" dxfId="10" priority="13" stopIfTrue="1" operator="greaterThan">
      <formula>0</formula>
    </cfRule>
  </conditionalFormatting>
  <conditionalFormatting sqref="I143:J145">
    <cfRule type="cellIs" dxfId="9" priority="12" stopIfTrue="1" operator="greaterThan">
      <formula>0</formula>
    </cfRule>
    <cfRule type="cellIs" dxfId="8" priority="11" stopIfTrue="1" operator="greaterThan">
      <formula>0</formula>
    </cfRule>
  </conditionalFormatting>
  <conditionalFormatting sqref="I147:J148">
    <cfRule type="cellIs" dxfId="7" priority="9" stopIfTrue="1" operator="greaterThan">
      <formula>0</formula>
    </cfRule>
    <cfRule type="cellIs" dxfId="6" priority="10" stopIfTrue="1" operator="greaterThan">
      <formula>0</formula>
    </cfRule>
  </conditionalFormatting>
  <conditionalFormatting sqref="I150:J151">
    <cfRule type="cellIs" dxfId="5" priority="8" stopIfTrue="1" operator="greaterThan">
      <formula>0</formula>
    </cfRule>
    <cfRule type="cellIs" dxfId="4" priority="7" stopIfTrue="1" operator="greaterThan">
      <formula>0</formula>
    </cfRule>
  </conditionalFormatting>
  <conditionalFormatting sqref="I154:J168 I170:J187 I189:J192 I195:J201 I203:J206 I209:J211 I214:J235 I237:J237 I239:J240 I243:J247 I249:J249 I253:J275 I277:J300 I302:J331 I333:J339 I341:J363 I365:J371 I374:J385 I387:J392 I394:J398 I400:J401 I403:J412 I414:J427 I429:J429 I431:J439 I442:J454 I456:J461 I463:J466 I469:J471 I473:J477 I479:J479 I481:J483 I485:J489 I491:J495 I497:J501 I503:J506 I508:J508 I510:J511 I514:J515 I517:J518 I520:J520 I522:J526">
    <cfRule type="cellIs" dxfId="3" priority="6" stopIfTrue="1" operator="greaterThan">
      <formula>0</formula>
    </cfRule>
    <cfRule type="cellIs" dxfId="2" priority="5" stopIfTrue="1" operator="greaterThan">
      <formula>0</formula>
    </cfRule>
  </conditionalFormatting>
  <pageMargins left="0.19685039370078741" right="3.937007874015748E-2" top="0.55118110236220474" bottom="0.55118110236220474" header="0.11811023622047245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103A8-0661-416B-9543-0606F2A012CD}">
  <dimension ref="A1:K27"/>
  <sheetViews>
    <sheetView topLeftCell="A9" workbookViewId="0">
      <selection activeCell="A26" sqref="A26"/>
    </sheetView>
  </sheetViews>
  <sheetFormatPr defaultRowHeight="12.75" x14ac:dyDescent="0.2"/>
  <cols>
    <col min="7" max="7" width="24.1640625" customWidth="1"/>
    <col min="11" max="11" width="15.5" bestFit="1" customWidth="1"/>
  </cols>
  <sheetData>
    <row r="1" spans="1:11" ht="14.25" x14ac:dyDescent="0.2">
      <c r="A1" s="188" t="str">
        <f>'BM 03 - SERVIÇOS'!B15</f>
        <v>EQUIPE DIRIGENTE</v>
      </c>
      <c r="B1" s="182"/>
      <c r="C1" s="182"/>
      <c r="D1" s="182"/>
      <c r="E1" s="182"/>
      <c r="F1" s="182"/>
      <c r="G1" s="182"/>
    </row>
    <row r="2" spans="1:11" x14ac:dyDescent="0.2">
      <c r="A2" s="40" t="s">
        <v>972</v>
      </c>
      <c r="B2" s="189" t="str">
        <f>'BM 03 - SERVIÇOS'!A16</f>
        <v>01.01.001.001 </v>
      </c>
      <c r="C2" s="182"/>
      <c r="D2" s="182"/>
      <c r="E2" s="182"/>
      <c r="F2" s="182"/>
      <c r="G2" s="183"/>
    </row>
    <row r="3" spans="1:11" x14ac:dyDescent="0.2">
      <c r="A3" s="41" t="s">
        <v>973</v>
      </c>
      <c r="B3" s="178" t="str">
        <f>'BM 03 - SERVIÇOS'!B16</f>
        <v>Equipe Dirigente</v>
      </c>
      <c r="C3" s="179"/>
      <c r="D3" s="179"/>
      <c r="E3" s="179"/>
      <c r="F3" s="179"/>
      <c r="G3" s="180"/>
      <c r="J3" s="39" t="s">
        <v>983</v>
      </c>
      <c r="K3" s="61">
        <v>1317974.97</v>
      </c>
    </row>
    <row r="4" spans="1:11" ht="15" x14ac:dyDescent="0.25">
      <c r="A4" s="42" t="s">
        <v>974</v>
      </c>
      <c r="B4" s="43" t="s">
        <v>975</v>
      </c>
      <c r="C4" s="44" t="s">
        <v>976</v>
      </c>
      <c r="D4" s="45"/>
      <c r="E4" s="181" t="s">
        <v>977</v>
      </c>
      <c r="F4" s="182"/>
      <c r="G4" s="183"/>
      <c r="J4" s="39" t="s">
        <v>984</v>
      </c>
      <c r="K4" s="61">
        <v>61039.69</v>
      </c>
    </row>
    <row r="5" spans="1:11" ht="15" x14ac:dyDescent="0.25">
      <c r="A5" s="46"/>
      <c r="B5" s="47" t="s">
        <v>978</v>
      </c>
      <c r="C5" s="47">
        <f>'BM 03 - SERVIÇOS'!I16</f>
        <v>0.04</v>
      </c>
      <c r="D5" s="48"/>
      <c r="E5" s="184" t="s">
        <v>982</v>
      </c>
      <c r="F5" s="182"/>
      <c r="G5" s="183"/>
      <c r="J5" s="39" t="s">
        <v>985</v>
      </c>
      <c r="K5" s="61">
        <v>120248.71</v>
      </c>
    </row>
    <row r="6" spans="1:11" ht="15" x14ac:dyDescent="0.25">
      <c r="A6" s="49" t="s">
        <v>979</v>
      </c>
      <c r="B6" s="50" t="str">
        <f>B5</f>
        <v>un.</v>
      </c>
      <c r="C6" s="51">
        <f>C5</f>
        <v>0.04</v>
      </c>
      <c r="D6" s="52"/>
      <c r="E6" s="184"/>
      <c r="F6" s="182"/>
      <c r="G6" s="183"/>
    </row>
    <row r="7" spans="1:11" ht="15" x14ac:dyDescent="0.25">
      <c r="A7" s="53" t="s">
        <v>995</v>
      </c>
      <c r="B7" s="54" t="s">
        <v>980</v>
      </c>
      <c r="C7" s="55">
        <v>3</v>
      </c>
      <c r="D7" s="56"/>
      <c r="E7" s="185"/>
      <c r="F7" s="186"/>
      <c r="G7" s="187"/>
      <c r="J7" s="39" t="s">
        <v>986</v>
      </c>
      <c r="K7" s="60">
        <f>K4/((K3-K5))</f>
        <v>5.0962972123530133E-2</v>
      </c>
    </row>
    <row r="8" spans="1:11" ht="15" x14ac:dyDescent="0.25">
      <c r="A8" s="57" t="s">
        <v>981</v>
      </c>
      <c r="B8" s="58" t="str">
        <f>B7</f>
        <v>m.</v>
      </c>
      <c r="C8" s="58">
        <f>C7-C6</f>
        <v>2.96</v>
      </c>
      <c r="D8" s="59"/>
      <c r="E8" s="175"/>
      <c r="F8" s="176"/>
      <c r="G8" s="177"/>
    </row>
    <row r="11" spans="1:11" ht="14.25" x14ac:dyDescent="0.2">
      <c r="A11" s="188" t="str">
        <f>A1</f>
        <v>EQUIPE DIRIGENTE</v>
      </c>
      <c r="B11" s="182"/>
      <c r="C11" s="182"/>
      <c r="D11" s="182"/>
      <c r="E11" s="182"/>
      <c r="F11" s="182"/>
      <c r="G11" s="182"/>
    </row>
    <row r="12" spans="1:11" x14ac:dyDescent="0.2">
      <c r="A12" s="40" t="s">
        <v>972</v>
      </c>
      <c r="B12" s="189" t="str">
        <f>'BM 03 - SERVIÇOS'!A24</f>
        <v>01.02.003 </v>
      </c>
      <c r="C12" s="182"/>
      <c r="D12" s="182"/>
      <c r="E12" s="182"/>
      <c r="F12" s="182"/>
      <c r="G12" s="183"/>
    </row>
    <row r="13" spans="1:11" x14ac:dyDescent="0.2">
      <c r="A13" s="41" t="s">
        <v>973</v>
      </c>
      <c r="B13" s="178" t="str">
        <f>'BM 03 - SERVIÇOS'!B24</f>
        <v>Carga manual de material de 1ª categoria</v>
      </c>
      <c r="C13" s="179"/>
      <c r="D13" s="179"/>
      <c r="E13" s="179"/>
      <c r="F13" s="179"/>
      <c r="G13" s="180"/>
    </row>
    <row r="14" spans="1:11" ht="15" x14ac:dyDescent="0.25">
      <c r="A14" s="42" t="s">
        <v>974</v>
      </c>
      <c r="B14" s="43" t="s">
        <v>975</v>
      </c>
      <c r="C14" s="44" t="s">
        <v>976</v>
      </c>
      <c r="D14" s="45"/>
      <c r="E14" s="181" t="s">
        <v>977</v>
      </c>
      <c r="F14" s="182"/>
      <c r="G14" s="183"/>
    </row>
    <row r="15" spans="1:11" ht="15" x14ac:dyDescent="0.25">
      <c r="A15" s="46"/>
      <c r="B15" s="47" t="s">
        <v>978</v>
      </c>
      <c r="C15" s="47">
        <f>'BM 03 - SERVIÇOS'!I26</f>
        <v>0</v>
      </c>
      <c r="D15" s="48"/>
      <c r="E15" s="184" t="s">
        <v>987</v>
      </c>
      <c r="F15" s="182"/>
      <c r="G15" s="183"/>
    </row>
    <row r="16" spans="1:11" ht="15" x14ac:dyDescent="0.25">
      <c r="A16" s="49" t="s">
        <v>979</v>
      </c>
      <c r="B16" s="50" t="str">
        <f>B15</f>
        <v>un.</v>
      </c>
      <c r="C16" s="51">
        <f>'BM 03 - SERVIÇOS'!I24</f>
        <v>10</v>
      </c>
      <c r="D16" s="52"/>
      <c r="E16" s="184"/>
      <c r="F16" s="182"/>
      <c r="G16" s="183"/>
    </row>
    <row r="17" spans="1:7" ht="15" x14ac:dyDescent="0.25">
      <c r="A17" s="53" t="s">
        <v>995</v>
      </c>
      <c r="B17" s="54" t="s">
        <v>980</v>
      </c>
      <c r="C17" s="55">
        <f>'BM 03 - SERVIÇOS'!L24</f>
        <v>237.4</v>
      </c>
      <c r="D17" s="56"/>
      <c r="E17" s="185"/>
      <c r="F17" s="186"/>
      <c r="G17" s="187"/>
    </row>
    <row r="18" spans="1:7" ht="15" x14ac:dyDescent="0.25">
      <c r="A18" s="57" t="s">
        <v>981</v>
      </c>
      <c r="B18" s="58" t="str">
        <f>B17</f>
        <v>m.</v>
      </c>
      <c r="C18" s="58">
        <f>C17-C16</f>
        <v>227.4</v>
      </c>
      <c r="D18" s="59"/>
      <c r="E18" s="175"/>
      <c r="F18" s="176"/>
      <c r="G18" s="177"/>
    </row>
    <row r="20" spans="1:7" ht="14.25" x14ac:dyDescent="0.2">
      <c r="A20" s="188" t="str">
        <f>A11</f>
        <v>EQUIPE DIRIGENTE</v>
      </c>
      <c r="B20" s="182"/>
      <c r="C20" s="182"/>
      <c r="D20" s="182"/>
      <c r="E20" s="182"/>
      <c r="F20" s="182"/>
      <c r="G20" s="182"/>
    </row>
    <row r="21" spans="1:7" x14ac:dyDescent="0.2">
      <c r="A21" s="40" t="s">
        <v>972</v>
      </c>
      <c r="B21" s="189" t="str">
        <f>'BM 03 - SERVIÇOS'!A25</f>
        <v>01.02.004 </v>
      </c>
      <c r="C21" s="182"/>
      <c r="D21" s="182"/>
      <c r="E21" s="182"/>
      <c r="F21" s="182"/>
      <c r="G21" s="183"/>
    </row>
    <row r="22" spans="1:7" ht="24" customHeight="1" x14ac:dyDescent="0.2">
      <c r="A22" s="41" t="s">
        <v>973</v>
      </c>
      <c r="B22" s="178" t="str">
        <f>'BM 03 - SERVIÇOS'!B25</f>
        <v>Transporte comercial com caminhão basculante de 10m³, em rodovia pavimentada (densidade=1,5t/m³)</v>
      </c>
      <c r="C22" s="179"/>
      <c r="D22" s="179"/>
      <c r="E22" s="179"/>
      <c r="F22" s="179"/>
      <c r="G22" s="180"/>
    </row>
    <row r="23" spans="1:7" ht="15" x14ac:dyDescent="0.25">
      <c r="A23" s="42" t="s">
        <v>974</v>
      </c>
      <c r="B23" s="43" t="s">
        <v>975</v>
      </c>
      <c r="C23" s="44" t="s">
        <v>976</v>
      </c>
      <c r="D23" s="45"/>
      <c r="E23" s="181" t="s">
        <v>977</v>
      </c>
      <c r="F23" s="182"/>
      <c r="G23" s="183"/>
    </row>
    <row r="24" spans="1:7" ht="15" x14ac:dyDescent="0.25">
      <c r="A24" s="46"/>
      <c r="B24" s="47" t="s">
        <v>978</v>
      </c>
      <c r="C24" s="47">
        <f>'BM 03 - SERVIÇOS'!I35</f>
        <v>0</v>
      </c>
      <c r="D24" s="48"/>
      <c r="E24" s="184"/>
      <c r="F24" s="182"/>
      <c r="G24" s="183"/>
    </row>
    <row r="25" spans="1:7" ht="15" x14ac:dyDescent="0.25">
      <c r="A25" s="49" t="s">
        <v>979</v>
      </c>
      <c r="B25" s="50" t="str">
        <f>B24</f>
        <v>un.</v>
      </c>
      <c r="C25" s="51">
        <v>366</v>
      </c>
      <c r="D25" s="52"/>
      <c r="E25" s="184" t="s">
        <v>988</v>
      </c>
      <c r="F25" s="182"/>
      <c r="G25" s="183"/>
    </row>
    <row r="26" spans="1:7" ht="15" x14ac:dyDescent="0.25">
      <c r="A26" s="53" t="s">
        <v>995</v>
      </c>
      <c r="B26" s="54" t="s">
        <v>980</v>
      </c>
      <c r="C26" s="55">
        <f>'BM 03 - SERVIÇOS'!M25</f>
        <v>2025.98</v>
      </c>
      <c r="D26" s="56"/>
      <c r="E26" s="185"/>
      <c r="F26" s="186"/>
      <c r="G26" s="187"/>
    </row>
    <row r="27" spans="1:7" ht="15" x14ac:dyDescent="0.25">
      <c r="A27" s="57" t="s">
        <v>981</v>
      </c>
      <c r="B27" s="58" t="str">
        <f>B26</f>
        <v>m.</v>
      </c>
      <c r="C27" s="58">
        <f>C26-C25</f>
        <v>1659.98</v>
      </c>
      <c r="D27" s="59"/>
      <c r="E27" s="175"/>
      <c r="F27" s="176"/>
      <c r="G27" s="177"/>
    </row>
  </sheetData>
  <mergeCells count="24">
    <mergeCell ref="E7:G7"/>
    <mergeCell ref="E8:G8"/>
    <mergeCell ref="A1:G1"/>
    <mergeCell ref="B2:G2"/>
    <mergeCell ref="B3:G3"/>
    <mergeCell ref="E4:G4"/>
    <mergeCell ref="E5:G5"/>
    <mergeCell ref="E6:G6"/>
    <mergeCell ref="A11:G11"/>
    <mergeCell ref="B12:G12"/>
    <mergeCell ref="B13:G13"/>
    <mergeCell ref="E14:G14"/>
    <mergeCell ref="E15:G15"/>
    <mergeCell ref="E16:G16"/>
    <mergeCell ref="E17:G17"/>
    <mergeCell ref="E18:G18"/>
    <mergeCell ref="A20:G20"/>
    <mergeCell ref="B21:G21"/>
    <mergeCell ref="E27:G27"/>
    <mergeCell ref="B22:G22"/>
    <mergeCell ref="E23:G23"/>
    <mergeCell ref="E24:G24"/>
    <mergeCell ref="E25:G25"/>
    <mergeCell ref="E26:G2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E897-FF20-4DFD-ADD3-D8B2D7B4E299}">
  <dimension ref="A1:G38"/>
  <sheetViews>
    <sheetView topLeftCell="A21" workbookViewId="0">
      <selection activeCell="K7" sqref="K7"/>
    </sheetView>
  </sheetViews>
  <sheetFormatPr defaultRowHeight="12.75" x14ac:dyDescent="0.2"/>
  <cols>
    <col min="1" max="1" width="10.1640625" customWidth="1"/>
    <col min="7" max="7" width="15.83203125" customWidth="1"/>
  </cols>
  <sheetData>
    <row r="1" spans="1:7" ht="14.25" x14ac:dyDescent="0.2">
      <c r="A1" s="188" t="str">
        <f>'BM 03 - SERVIÇOS'!B26</f>
        <v>PREDIO ANTIGO E ANEXO A SER CONSTRUÍDO</v>
      </c>
      <c r="B1" s="182"/>
      <c r="C1" s="182"/>
      <c r="D1" s="182"/>
      <c r="E1" s="182"/>
      <c r="F1" s="182"/>
      <c r="G1" s="182"/>
    </row>
    <row r="2" spans="1:7" x14ac:dyDescent="0.2">
      <c r="A2" s="40" t="s">
        <v>972</v>
      </c>
      <c r="B2" s="189" t="str">
        <f>'BM 03 - SERVIÇOS'!A31</f>
        <v>02.01.001.003 </v>
      </c>
      <c r="C2" s="182"/>
      <c r="D2" s="182"/>
      <c r="E2" s="182"/>
      <c r="F2" s="182"/>
      <c r="G2" s="183"/>
    </row>
    <row r="3" spans="1:7" ht="33" customHeight="1" x14ac:dyDescent="0.2">
      <c r="A3" s="41" t="s">
        <v>973</v>
      </c>
      <c r="B3" s="178" t="str">
        <f>'BM 03 - SERVIÇOS'!B31</f>
        <v>Montador de estrutura metálica com encargos complementares</v>
      </c>
      <c r="C3" s="179"/>
      <c r="D3" s="179"/>
      <c r="E3" s="179"/>
      <c r="F3" s="179"/>
      <c r="G3" s="180"/>
    </row>
    <row r="4" spans="1:7" ht="15" x14ac:dyDescent="0.25">
      <c r="A4" s="42" t="s">
        <v>974</v>
      </c>
      <c r="B4" s="43" t="s">
        <v>975</v>
      </c>
      <c r="C4" s="44" t="s">
        <v>976</v>
      </c>
      <c r="D4" s="45"/>
      <c r="E4" s="181" t="s">
        <v>977</v>
      </c>
      <c r="F4" s="182"/>
      <c r="G4" s="183"/>
    </row>
    <row r="5" spans="1:7" ht="47.45" customHeight="1" x14ac:dyDescent="0.25">
      <c r="A5" s="46"/>
      <c r="B5" s="47" t="s">
        <v>25</v>
      </c>
      <c r="C5" s="47">
        <v>0</v>
      </c>
      <c r="D5" s="48"/>
      <c r="E5" s="202" t="s">
        <v>1090</v>
      </c>
      <c r="F5" s="179"/>
      <c r="G5" s="180"/>
    </row>
    <row r="6" spans="1:7" ht="15" x14ac:dyDescent="0.25">
      <c r="A6" s="49" t="s">
        <v>979</v>
      </c>
      <c r="B6" s="50" t="s">
        <v>25</v>
      </c>
      <c r="C6" s="51">
        <f>C7</f>
        <v>110</v>
      </c>
      <c r="D6" s="52"/>
      <c r="E6" s="184" t="s">
        <v>991</v>
      </c>
      <c r="F6" s="182"/>
      <c r="G6" s="183"/>
    </row>
    <row r="7" spans="1:7" ht="15" x14ac:dyDescent="0.25">
      <c r="A7" s="53" t="s">
        <v>995</v>
      </c>
      <c r="B7" s="54" t="s">
        <v>25</v>
      </c>
      <c r="C7" s="55">
        <f>'BM 03 - SERVIÇOS'!D31</f>
        <v>110</v>
      </c>
      <c r="D7" s="56"/>
      <c r="E7" s="185"/>
      <c r="F7" s="186"/>
      <c r="G7" s="187"/>
    </row>
    <row r="8" spans="1:7" ht="15" x14ac:dyDescent="0.25">
      <c r="A8" s="57" t="s">
        <v>981</v>
      </c>
      <c r="B8" s="58" t="s">
        <v>25</v>
      </c>
      <c r="C8" s="58">
        <f>C7-C6</f>
        <v>0</v>
      </c>
      <c r="D8" s="59"/>
      <c r="E8" s="175"/>
      <c r="F8" s="176"/>
      <c r="G8" s="177"/>
    </row>
    <row r="11" spans="1:7" ht="14.25" x14ac:dyDescent="0.2">
      <c r="A11" s="188" t="str">
        <f>'BM 03 - SERVIÇOS'!B43</f>
        <v>Higienização Geral e Análise</v>
      </c>
      <c r="B11" s="182"/>
      <c r="C11" s="182"/>
      <c r="D11" s="182"/>
      <c r="E11" s="182"/>
      <c r="F11" s="182"/>
      <c r="G11" s="182"/>
    </row>
    <row r="12" spans="1:7" x14ac:dyDescent="0.2">
      <c r="A12" s="40" t="s">
        <v>972</v>
      </c>
      <c r="B12" s="189" t="str">
        <f>'BM 03 - SERVIÇOS'!A44</f>
        <v>02.01.003.001 </v>
      </c>
      <c r="C12" s="182"/>
      <c r="D12" s="182"/>
      <c r="E12" s="182"/>
      <c r="F12" s="182"/>
      <c r="G12" s="183"/>
    </row>
    <row r="13" spans="1:7" x14ac:dyDescent="0.2">
      <c r="A13" s="41" t="s">
        <v>973</v>
      </c>
      <c r="B13" s="178" t="str">
        <f>'BM 03 - SERVIÇOS'!B44</f>
        <v>Ajudante especializado com encargos complementares</v>
      </c>
      <c r="C13" s="179"/>
      <c r="D13" s="179"/>
      <c r="E13" s="179"/>
      <c r="F13" s="179"/>
      <c r="G13" s="180"/>
    </row>
    <row r="14" spans="1:7" ht="15" x14ac:dyDescent="0.25">
      <c r="A14" s="42" t="s">
        <v>974</v>
      </c>
      <c r="B14" s="43" t="s">
        <v>975</v>
      </c>
      <c r="C14" s="44" t="s">
        <v>976</v>
      </c>
      <c r="D14" s="45"/>
      <c r="E14" s="181" t="s">
        <v>977</v>
      </c>
      <c r="F14" s="182"/>
      <c r="G14" s="183"/>
    </row>
    <row r="15" spans="1:7" ht="91.15" customHeight="1" x14ac:dyDescent="0.25">
      <c r="A15" s="46"/>
      <c r="B15" s="47" t="s">
        <v>25</v>
      </c>
      <c r="C15" s="47">
        <v>0</v>
      </c>
      <c r="D15" s="48"/>
      <c r="E15" s="202" t="s">
        <v>990</v>
      </c>
      <c r="F15" s="179"/>
      <c r="G15" s="180"/>
    </row>
    <row r="16" spans="1:7" ht="15" x14ac:dyDescent="0.25">
      <c r="A16" s="49" t="s">
        <v>979</v>
      </c>
      <c r="B16" s="50" t="s">
        <v>25</v>
      </c>
      <c r="C16" s="51">
        <f>C17</f>
        <v>200</v>
      </c>
      <c r="D16" s="52"/>
      <c r="E16" s="184" t="s">
        <v>992</v>
      </c>
      <c r="F16" s="182"/>
      <c r="G16" s="183"/>
    </row>
    <row r="17" spans="1:7" ht="15" x14ac:dyDescent="0.25">
      <c r="A17" s="53" t="s">
        <v>995</v>
      </c>
      <c r="B17" s="54" t="s">
        <v>25</v>
      </c>
      <c r="C17" s="55">
        <f>'BM 03 - SERVIÇOS'!D45</f>
        <v>200</v>
      </c>
      <c r="D17" s="56"/>
      <c r="E17" s="185"/>
      <c r="F17" s="186"/>
      <c r="G17" s="187"/>
    </row>
    <row r="18" spans="1:7" ht="15" x14ac:dyDescent="0.25">
      <c r="A18" s="57" t="s">
        <v>981</v>
      </c>
      <c r="B18" s="58" t="s">
        <v>25</v>
      </c>
      <c r="C18" s="58">
        <f>C17-C16</f>
        <v>0</v>
      </c>
      <c r="D18" s="59"/>
      <c r="E18" s="175"/>
      <c r="F18" s="176"/>
      <c r="G18" s="177"/>
    </row>
    <row r="21" spans="1:7" ht="14.25" x14ac:dyDescent="0.2">
      <c r="A21" s="188" t="str">
        <f>A11</f>
        <v>Higienização Geral e Análise</v>
      </c>
      <c r="B21" s="195"/>
      <c r="C21" s="195"/>
      <c r="D21" s="195"/>
      <c r="E21" s="195"/>
      <c r="F21" s="195"/>
      <c r="G21" s="195"/>
    </row>
    <row r="22" spans="1:7" x14ac:dyDescent="0.2">
      <c r="A22" s="40" t="s">
        <v>972</v>
      </c>
      <c r="B22" s="189" t="str">
        <f>'BM 03 - SERVIÇOS'!A45</f>
        <v>02.01.003.002 </v>
      </c>
      <c r="C22" s="196"/>
      <c r="D22" s="196"/>
      <c r="E22" s="196"/>
      <c r="F22" s="196"/>
      <c r="G22" s="197"/>
    </row>
    <row r="23" spans="1:7" x14ac:dyDescent="0.2">
      <c r="A23" s="41" t="s">
        <v>973</v>
      </c>
      <c r="B23" s="178" t="str">
        <f>'BM 03 - SERVIÇOS'!B46</f>
        <v>Servente com encargos complementares</v>
      </c>
      <c r="C23" s="198"/>
      <c r="D23" s="198"/>
      <c r="E23" s="198"/>
      <c r="F23" s="198"/>
      <c r="G23" s="199"/>
    </row>
    <row r="24" spans="1:7" ht="15" x14ac:dyDescent="0.25">
      <c r="A24" s="42" t="s">
        <v>974</v>
      </c>
      <c r="B24" s="43" t="s">
        <v>975</v>
      </c>
      <c r="C24" s="44" t="s">
        <v>976</v>
      </c>
      <c r="D24" s="45"/>
      <c r="E24" s="181" t="s">
        <v>977</v>
      </c>
      <c r="F24" s="200"/>
      <c r="G24" s="201"/>
    </row>
    <row r="25" spans="1:7" ht="57" customHeight="1" x14ac:dyDescent="0.25">
      <c r="A25" s="46"/>
      <c r="B25" s="47" t="s">
        <v>25</v>
      </c>
      <c r="C25" s="47">
        <v>0</v>
      </c>
      <c r="D25" s="48"/>
      <c r="E25" s="202" t="s">
        <v>990</v>
      </c>
      <c r="F25" s="203"/>
      <c r="G25" s="204"/>
    </row>
    <row r="26" spans="1:7" ht="15" x14ac:dyDescent="0.25">
      <c r="A26" s="49" t="s">
        <v>979</v>
      </c>
      <c r="B26" s="50" t="s">
        <v>25</v>
      </c>
      <c r="C26" s="51">
        <v>200</v>
      </c>
      <c r="D26" s="52"/>
      <c r="E26" s="184" t="s">
        <v>992</v>
      </c>
      <c r="F26" s="190"/>
      <c r="G26" s="191"/>
    </row>
    <row r="27" spans="1:7" ht="15" x14ac:dyDescent="0.25">
      <c r="A27" s="53" t="s">
        <v>995</v>
      </c>
      <c r="B27" s="54" t="s">
        <v>25</v>
      </c>
      <c r="C27" s="55">
        <v>200</v>
      </c>
      <c r="D27" s="56"/>
      <c r="E27" s="192"/>
      <c r="F27" s="193"/>
      <c r="G27" s="194"/>
    </row>
    <row r="28" spans="1:7" ht="15" x14ac:dyDescent="0.25">
      <c r="A28" s="57" t="s">
        <v>981</v>
      </c>
      <c r="B28" s="58" t="s">
        <v>25</v>
      </c>
      <c r="C28" s="58">
        <f>C27-C26</f>
        <v>0</v>
      </c>
      <c r="D28" s="59"/>
      <c r="E28" s="175"/>
      <c r="F28" s="176"/>
      <c r="G28" s="177"/>
    </row>
    <row r="31" spans="1:7" ht="14.25" x14ac:dyDescent="0.2">
      <c r="A31" s="188" t="str">
        <f>'BM 03 - SERVIÇOS'!B49</f>
        <v>Mão-de-Obra - serviços especializados</v>
      </c>
      <c r="B31" s="195"/>
      <c r="C31" s="195"/>
      <c r="D31" s="195"/>
      <c r="E31" s="195"/>
      <c r="F31" s="195"/>
      <c r="G31" s="195"/>
    </row>
    <row r="32" spans="1:7" x14ac:dyDescent="0.2">
      <c r="A32" s="40" t="s">
        <v>972</v>
      </c>
      <c r="B32" s="189" t="str">
        <f>'BM 03 - SERVIÇOS'!A51</f>
        <v>02.01.005.002 </v>
      </c>
      <c r="C32" s="196"/>
      <c r="D32" s="196"/>
      <c r="E32" s="196"/>
      <c r="F32" s="196"/>
      <c r="G32" s="197"/>
    </row>
    <row r="33" spans="1:7" x14ac:dyDescent="0.2">
      <c r="A33" s="41" t="s">
        <v>973</v>
      </c>
      <c r="B33" s="178" t="str">
        <f>'BM 03 - SERVIÇOS'!B51</f>
        <v>Restauro - Equipe de pesquisa arqueológica e cadastro - Rev 01.</v>
      </c>
      <c r="C33" s="198"/>
      <c r="D33" s="198"/>
      <c r="E33" s="198"/>
      <c r="F33" s="198"/>
      <c r="G33" s="199"/>
    </row>
    <row r="34" spans="1:7" ht="15" x14ac:dyDescent="0.25">
      <c r="A34" s="42" t="s">
        <v>974</v>
      </c>
      <c r="B34" s="43" t="s">
        <v>975</v>
      </c>
      <c r="C34" s="44" t="s">
        <v>976</v>
      </c>
      <c r="D34" s="45"/>
      <c r="E34" s="181" t="s">
        <v>977</v>
      </c>
      <c r="F34" s="200"/>
      <c r="G34" s="201"/>
    </row>
    <row r="35" spans="1:7" ht="60" customHeight="1" x14ac:dyDescent="0.25">
      <c r="A35" s="46"/>
      <c r="B35" s="47" t="s">
        <v>25</v>
      </c>
      <c r="C35" s="47">
        <v>0</v>
      </c>
      <c r="D35" s="48"/>
      <c r="E35" s="202" t="s">
        <v>994</v>
      </c>
      <c r="F35" s="203"/>
      <c r="G35" s="204"/>
    </row>
    <row r="36" spans="1:7" ht="15" x14ac:dyDescent="0.25">
      <c r="A36" s="49" t="s">
        <v>979</v>
      </c>
      <c r="B36" s="50" t="s">
        <v>25</v>
      </c>
      <c r="C36" s="51">
        <v>1</v>
      </c>
      <c r="D36" s="52"/>
      <c r="E36" s="184" t="s">
        <v>993</v>
      </c>
      <c r="F36" s="190"/>
      <c r="G36" s="191"/>
    </row>
    <row r="37" spans="1:7" ht="15" x14ac:dyDescent="0.25">
      <c r="A37" s="53" t="s">
        <v>995</v>
      </c>
      <c r="B37" s="54" t="s">
        <v>25</v>
      </c>
      <c r="C37" s="55">
        <v>2</v>
      </c>
      <c r="D37" s="56"/>
      <c r="E37" s="192"/>
      <c r="F37" s="193"/>
      <c r="G37" s="194"/>
    </row>
    <row r="38" spans="1:7" ht="15" x14ac:dyDescent="0.25">
      <c r="A38" s="57" t="s">
        <v>981</v>
      </c>
      <c r="B38" s="58" t="s">
        <v>25</v>
      </c>
      <c r="C38" s="58">
        <f>C37-C36</f>
        <v>1</v>
      </c>
      <c r="D38" s="59"/>
      <c r="E38" s="175"/>
      <c r="F38" s="176"/>
      <c r="G38" s="177"/>
    </row>
  </sheetData>
  <mergeCells count="32">
    <mergeCell ref="B13:G13"/>
    <mergeCell ref="E14:G14"/>
    <mergeCell ref="E15:G15"/>
    <mergeCell ref="E16:G16"/>
    <mergeCell ref="E17:G17"/>
    <mergeCell ref="E6:G6"/>
    <mergeCell ref="E7:G7"/>
    <mergeCell ref="E8:G8"/>
    <mergeCell ref="B12:G12"/>
    <mergeCell ref="A11:G11"/>
    <mergeCell ref="A1:G1"/>
    <mergeCell ref="B2:G2"/>
    <mergeCell ref="B3:G3"/>
    <mergeCell ref="E4:G4"/>
    <mergeCell ref="E5:G5"/>
    <mergeCell ref="E18:G18"/>
    <mergeCell ref="A21:G21"/>
    <mergeCell ref="B22:G22"/>
    <mergeCell ref="E27:G27"/>
    <mergeCell ref="E28:G28"/>
    <mergeCell ref="E24:G24"/>
    <mergeCell ref="E26:G26"/>
    <mergeCell ref="E25:G25"/>
    <mergeCell ref="B23:G23"/>
    <mergeCell ref="E36:G36"/>
    <mergeCell ref="E37:G37"/>
    <mergeCell ref="E38:G38"/>
    <mergeCell ref="A31:G31"/>
    <mergeCell ref="B32:G32"/>
    <mergeCell ref="B33:G33"/>
    <mergeCell ref="E34:G34"/>
    <mergeCell ref="E35:G3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34A6-3DC0-4714-800C-2396AE91E4A5}">
  <dimension ref="A1:G28"/>
  <sheetViews>
    <sheetView showGridLines="0" workbookViewId="0">
      <selection activeCell="J15" sqref="J15"/>
    </sheetView>
  </sheetViews>
  <sheetFormatPr defaultRowHeight="12.75" x14ac:dyDescent="0.2"/>
  <cols>
    <col min="13" max="13" width="11" customWidth="1"/>
    <col min="19" max="19" width="10.83203125" customWidth="1"/>
  </cols>
  <sheetData>
    <row r="1" spans="1:7" ht="14.25" x14ac:dyDescent="0.2">
      <c r="A1" s="188" t="str">
        <f>'BM 03 - SERVIÇOS'!B61</f>
        <v>REMOÇÃO DE PISO</v>
      </c>
      <c r="B1" s="182"/>
      <c r="C1" s="182"/>
      <c r="D1" s="182"/>
      <c r="E1" s="182"/>
      <c r="F1" s="182"/>
      <c r="G1" s="182"/>
    </row>
    <row r="2" spans="1:7" x14ac:dyDescent="0.2">
      <c r="A2" s="40" t="s">
        <v>972</v>
      </c>
      <c r="B2" s="189" t="str">
        <f>'BM 03 - SERVIÇOS'!A62</f>
        <v>02.02.003.001 </v>
      </c>
      <c r="C2" s="182"/>
      <c r="D2" s="182"/>
      <c r="E2" s="182"/>
      <c r="F2" s="182"/>
      <c r="G2" s="183"/>
    </row>
    <row r="3" spans="1:7" x14ac:dyDescent="0.2">
      <c r="A3" s="41" t="s">
        <v>973</v>
      </c>
      <c r="B3" s="178" t="str">
        <f>'BM 03 - SERVIÇOS'!B62</f>
        <v>Remoção de piso em assoalho de madeira</v>
      </c>
      <c r="C3" s="179"/>
      <c r="D3" s="179"/>
      <c r="E3" s="179"/>
      <c r="F3" s="179"/>
      <c r="G3" s="180"/>
    </row>
    <row r="4" spans="1:7" ht="15" x14ac:dyDescent="0.25">
      <c r="A4" s="42" t="s">
        <v>974</v>
      </c>
      <c r="B4" s="43" t="s">
        <v>975</v>
      </c>
      <c r="C4" s="44" t="s">
        <v>976</v>
      </c>
      <c r="D4" s="45"/>
      <c r="E4" s="181" t="s">
        <v>977</v>
      </c>
      <c r="F4" s="182"/>
      <c r="G4" s="183"/>
    </row>
    <row r="5" spans="1:7" ht="15" x14ac:dyDescent="0.25">
      <c r="A5" s="46"/>
      <c r="B5" s="47" t="s">
        <v>978</v>
      </c>
      <c r="C5" s="47">
        <v>1</v>
      </c>
      <c r="D5" s="48"/>
      <c r="E5" s="202" t="s">
        <v>1004</v>
      </c>
      <c r="F5" s="179"/>
      <c r="G5" s="180"/>
    </row>
    <row r="6" spans="1:7" ht="15" x14ac:dyDescent="0.25">
      <c r="A6" s="49" t="s">
        <v>979</v>
      </c>
      <c r="B6" s="50" t="str">
        <f>B5</f>
        <v>un.</v>
      </c>
      <c r="C6" s="51">
        <v>15</v>
      </c>
      <c r="D6" s="52"/>
      <c r="E6" s="184" t="s">
        <v>1005</v>
      </c>
      <c r="F6" s="182"/>
      <c r="G6" s="183"/>
    </row>
    <row r="7" spans="1:7" ht="15" x14ac:dyDescent="0.25">
      <c r="A7" s="53" t="s">
        <v>995</v>
      </c>
      <c r="B7" s="54" t="s">
        <v>980</v>
      </c>
      <c r="C7" s="55">
        <f>'BM 03 - SERVIÇOS'!D62</f>
        <v>135.30000000000001</v>
      </c>
      <c r="D7" s="56"/>
      <c r="E7" s="185"/>
      <c r="F7" s="186"/>
      <c r="G7" s="187"/>
    </row>
    <row r="8" spans="1:7" ht="15" x14ac:dyDescent="0.25">
      <c r="A8" s="57" t="s">
        <v>981</v>
      </c>
      <c r="B8" s="58" t="str">
        <f>B7</f>
        <v>m.</v>
      </c>
      <c r="C8" s="58">
        <f>C7-C6</f>
        <v>120.30000000000001</v>
      </c>
      <c r="D8" s="59"/>
      <c r="E8" s="175"/>
      <c r="F8" s="176"/>
      <c r="G8" s="177"/>
    </row>
    <row r="12" spans="1:7" ht="14.25" x14ac:dyDescent="0.2">
      <c r="A12" s="188" t="str">
        <f>'BM 03 - SERVIÇOS'!B73</f>
        <v>DEMOLIÇÕES</v>
      </c>
      <c r="B12" s="182"/>
      <c r="C12" s="182"/>
      <c r="D12" s="182"/>
      <c r="E12" s="182"/>
      <c r="F12" s="182"/>
      <c r="G12" s="182"/>
    </row>
    <row r="13" spans="1:7" x14ac:dyDescent="0.2">
      <c r="A13" s="40" t="s">
        <v>972</v>
      </c>
      <c r="B13" s="189" t="str">
        <f>'BM 03 - SERVIÇOS'!A74</f>
        <v>02.02.006.001 </v>
      </c>
      <c r="C13" s="182"/>
      <c r="D13" s="182"/>
      <c r="E13" s="182"/>
      <c r="F13" s="182"/>
      <c r="G13" s="183"/>
    </row>
    <row r="14" spans="1:7" x14ac:dyDescent="0.2">
      <c r="A14" s="41" t="s">
        <v>973</v>
      </c>
      <c r="B14" s="178" t="str">
        <f>'BM 03 - SERVIÇOS'!B74</f>
        <v>Demolição de revestimento cerâmico ou azulejo</v>
      </c>
      <c r="C14" s="179"/>
      <c r="D14" s="179"/>
      <c r="E14" s="179"/>
      <c r="F14" s="179"/>
      <c r="G14" s="180"/>
    </row>
    <row r="15" spans="1:7" ht="15" x14ac:dyDescent="0.25">
      <c r="A15" s="42" t="s">
        <v>974</v>
      </c>
      <c r="B15" s="43" t="s">
        <v>975</v>
      </c>
      <c r="C15" s="44" t="s">
        <v>976</v>
      </c>
      <c r="D15" s="45"/>
      <c r="E15" s="181" t="s">
        <v>977</v>
      </c>
      <c r="F15" s="182"/>
      <c r="G15" s="183"/>
    </row>
    <row r="16" spans="1:7" ht="15" x14ac:dyDescent="0.25">
      <c r="A16" s="46"/>
      <c r="B16" s="47" t="s">
        <v>23</v>
      </c>
      <c r="C16" s="47"/>
      <c r="D16" s="48"/>
      <c r="E16" s="202" t="s">
        <v>996</v>
      </c>
      <c r="F16" s="179"/>
      <c r="G16" s="180"/>
    </row>
    <row r="17" spans="1:7" ht="15" x14ac:dyDescent="0.25">
      <c r="A17" s="49" t="s">
        <v>979</v>
      </c>
      <c r="B17" s="50" t="s">
        <v>23</v>
      </c>
      <c r="C17" s="51">
        <v>64.540000000000006</v>
      </c>
      <c r="D17" s="52"/>
      <c r="E17" s="184" t="s">
        <v>997</v>
      </c>
      <c r="F17" s="182"/>
      <c r="G17" s="183"/>
    </row>
    <row r="18" spans="1:7" ht="15" x14ac:dyDescent="0.25">
      <c r="A18" s="53" t="s">
        <v>995</v>
      </c>
      <c r="B18" s="54" t="s">
        <v>23</v>
      </c>
      <c r="C18" s="55">
        <f>'BM 03 - SERVIÇOS'!D74</f>
        <v>64.540000000000006</v>
      </c>
      <c r="D18" s="56"/>
      <c r="E18" s="185"/>
      <c r="F18" s="186"/>
      <c r="G18" s="187"/>
    </row>
    <row r="19" spans="1:7" ht="15" x14ac:dyDescent="0.25">
      <c r="A19" s="57" t="s">
        <v>981</v>
      </c>
      <c r="B19" s="58" t="str">
        <f>B18</f>
        <v>m2</v>
      </c>
      <c r="C19" s="58"/>
      <c r="D19" s="59"/>
      <c r="E19" s="175"/>
      <c r="F19" s="176"/>
      <c r="G19" s="177"/>
    </row>
    <row r="21" spans="1:7" ht="14.25" x14ac:dyDescent="0.2">
      <c r="A21" s="188" t="str">
        <f>'BM 03 - SERVIÇOS'!B73</f>
        <v>DEMOLIÇÕES</v>
      </c>
      <c r="B21" s="182"/>
      <c r="C21" s="182"/>
      <c r="D21" s="182"/>
      <c r="E21" s="182"/>
      <c r="F21" s="182"/>
      <c r="G21" s="182"/>
    </row>
    <row r="22" spans="1:7" x14ac:dyDescent="0.2">
      <c r="A22" s="40" t="s">
        <v>972</v>
      </c>
      <c r="B22" s="189" t="str">
        <f>'BM 03 - SERVIÇOS'!A75</f>
        <v>02.02.006.002 </v>
      </c>
      <c r="C22" s="182"/>
      <c r="D22" s="182"/>
      <c r="E22" s="182"/>
      <c r="F22" s="182"/>
      <c r="G22" s="183"/>
    </row>
    <row r="23" spans="1:7" x14ac:dyDescent="0.2">
      <c r="A23" s="41" t="s">
        <v>973</v>
      </c>
      <c r="B23" s="178" t="str">
        <f>'BM 03 - SERVIÇOS'!B75</f>
        <v>Demolição de revestimento cerâmico ou azulejo</v>
      </c>
      <c r="C23" s="179"/>
      <c r="D23" s="179"/>
      <c r="E23" s="179"/>
      <c r="F23" s="179"/>
      <c r="G23" s="180"/>
    </row>
    <row r="24" spans="1:7" ht="15" x14ac:dyDescent="0.25">
      <c r="A24" s="42" t="s">
        <v>974</v>
      </c>
      <c r="B24" s="43" t="s">
        <v>975</v>
      </c>
      <c r="C24" s="44" t="s">
        <v>976</v>
      </c>
      <c r="D24" s="45"/>
      <c r="E24" s="181" t="s">
        <v>977</v>
      </c>
      <c r="F24" s="182"/>
      <c r="G24" s="183"/>
    </row>
    <row r="25" spans="1:7" ht="15" x14ac:dyDescent="0.25">
      <c r="A25" s="46"/>
      <c r="B25" s="47" t="s">
        <v>23</v>
      </c>
      <c r="C25" s="47"/>
      <c r="D25" s="48"/>
      <c r="E25" s="202" t="s">
        <v>996</v>
      </c>
      <c r="F25" s="179"/>
      <c r="G25" s="180"/>
    </row>
    <row r="26" spans="1:7" ht="15" x14ac:dyDescent="0.25">
      <c r="A26" s="49" t="s">
        <v>979</v>
      </c>
      <c r="B26" s="50" t="s">
        <v>23</v>
      </c>
      <c r="C26" s="51">
        <v>94.23</v>
      </c>
      <c r="D26" s="52"/>
      <c r="E26" s="184" t="s">
        <v>997</v>
      </c>
      <c r="F26" s="182"/>
      <c r="G26" s="183"/>
    </row>
    <row r="27" spans="1:7" ht="15" x14ac:dyDescent="0.25">
      <c r="A27" s="53" t="s">
        <v>995</v>
      </c>
      <c r="B27" s="54" t="s">
        <v>23</v>
      </c>
      <c r="C27" s="55">
        <f>'BM 03 - SERVIÇOS'!D75</f>
        <v>94.23</v>
      </c>
      <c r="D27" s="56"/>
      <c r="E27" s="185"/>
      <c r="F27" s="186"/>
      <c r="G27" s="187"/>
    </row>
    <row r="28" spans="1:7" ht="15" x14ac:dyDescent="0.25">
      <c r="A28" s="57" t="s">
        <v>981</v>
      </c>
      <c r="B28" s="58" t="str">
        <f>B27</f>
        <v>m2</v>
      </c>
      <c r="C28" s="58">
        <f>C27-C26</f>
        <v>0</v>
      </c>
      <c r="D28" s="59"/>
      <c r="E28" s="175"/>
      <c r="F28" s="176"/>
      <c r="G28" s="177"/>
    </row>
  </sheetData>
  <mergeCells count="24">
    <mergeCell ref="E24:G24"/>
    <mergeCell ref="E25:G25"/>
    <mergeCell ref="E6:G6"/>
    <mergeCell ref="A1:G1"/>
    <mergeCell ref="B2:G2"/>
    <mergeCell ref="B3:G3"/>
    <mergeCell ref="E4:G4"/>
    <mergeCell ref="E5:G5"/>
    <mergeCell ref="E27:G27"/>
    <mergeCell ref="E28:G28"/>
    <mergeCell ref="E7:G7"/>
    <mergeCell ref="E8:G8"/>
    <mergeCell ref="E15:G15"/>
    <mergeCell ref="E16:G16"/>
    <mergeCell ref="E17:G17"/>
    <mergeCell ref="A12:G12"/>
    <mergeCell ref="B13:G13"/>
    <mergeCell ref="B14:G14"/>
    <mergeCell ref="E18:G18"/>
    <mergeCell ref="E19:G19"/>
    <mergeCell ref="A21:G21"/>
    <mergeCell ref="B22:G22"/>
    <mergeCell ref="B23:G23"/>
    <mergeCell ref="E26:G26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1111-7668-49C4-B5B6-F0898A4BB75F}">
  <dimension ref="A1:N8"/>
  <sheetViews>
    <sheetView workbookViewId="0">
      <selection activeCell="E6" sqref="E6:G6"/>
    </sheetView>
  </sheetViews>
  <sheetFormatPr defaultRowHeight="12.75" x14ac:dyDescent="0.2"/>
  <cols>
    <col min="7" max="7" width="15.1640625" customWidth="1"/>
  </cols>
  <sheetData>
    <row r="1" spans="1:14" ht="14.25" x14ac:dyDescent="0.2">
      <c r="A1" s="188" t="str">
        <f>'BM 03 - SERVIÇOS'!B106</f>
        <v>Madeiramento</v>
      </c>
      <c r="B1" s="182"/>
      <c r="C1" s="182"/>
      <c r="D1" s="182"/>
      <c r="E1" s="182"/>
      <c r="F1" s="182"/>
      <c r="G1" s="182"/>
    </row>
    <row r="2" spans="1:14" x14ac:dyDescent="0.2">
      <c r="A2" s="40" t="s">
        <v>972</v>
      </c>
      <c r="B2" s="189" t="str">
        <f>'BM 03 - SERVIÇOS'!A107</f>
        <v>02.05.002.001 </v>
      </c>
      <c r="C2" s="182"/>
      <c r="D2" s="182"/>
      <c r="E2" s="182"/>
      <c r="F2" s="182"/>
      <c r="G2" s="183"/>
    </row>
    <row r="3" spans="1:14" x14ac:dyDescent="0.2">
      <c r="A3" s="41" t="s">
        <v>973</v>
      </c>
      <c r="B3" s="178" t="str">
        <f>'BM 03 - SERVIÇOS'!B107</f>
        <v>Perfil e/ou chapa de aço, com furação e parafusos, para emendas de peças de madeira</v>
      </c>
      <c r="C3" s="179"/>
      <c r="D3" s="179"/>
      <c r="E3" s="179"/>
      <c r="F3" s="179"/>
      <c r="G3" s="180"/>
    </row>
    <row r="4" spans="1:14" ht="15" x14ac:dyDescent="0.25">
      <c r="A4" s="42" t="s">
        <v>974</v>
      </c>
      <c r="B4" s="43" t="s">
        <v>975</v>
      </c>
      <c r="C4" s="44" t="s">
        <v>976</v>
      </c>
      <c r="D4" s="45"/>
      <c r="E4" s="181" t="s">
        <v>977</v>
      </c>
      <c r="F4" s="182"/>
      <c r="G4" s="183"/>
    </row>
    <row r="5" spans="1:14" ht="15" x14ac:dyDescent="0.25">
      <c r="A5" s="46"/>
      <c r="B5" s="47" t="s">
        <v>978</v>
      </c>
      <c r="C5" s="47"/>
      <c r="D5" s="48"/>
      <c r="E5" s="202"/>
      <c r="F5" s="179"/>
      <c r="G5" s="180"/>
      <c r="J5" s="64" t="s">
        <v>999</v>
      </c>
      <c r="K5" s="64" t="s">
        <v>1000</v>
      </c>
      <c r="L5" s="64" t="s">
        <v>1001</v>
      </c>
      <c r="M5" s="64" t="s">
        <v>38</v>
      </c>
      <c r="N5" t="s">
        <v>38</v>
      </c>
    </row>
    <row r="6" spans="1:14" ht="15" x14ac:dyDescent="0.25">
      <c r="A6" s="49" t="s">
        <v>979</v>
      </c>
      <c r="B6" s="50" t="str">
        <f>B5</f>
        <v>un.</v>
      </c>
      <c r="C6" s="51">
        <v>10</v>
      </c>
      <c r="D6" s="52"/>
      <c r="E6" s="184" t="s">
        <v>1088</v>
      </c>
      <c r="F6" s="182"/>
      <c r="G6" s="183"/>
      <c r="J6">
        <v>12</v>
      </c>
      <c r="K6">
        <v>0.4</v>
      </c>
      <c r="L6">
        <v>0.2</v>
      </c>
      <c r="M6">
        <v>49.9</v>
      </c>
      <c r="N6">
        <f>J6*K6*L6*M6</f>
        <v>47.904000000000011</v>
      </c>
    </row>
    <row r="7" spans="1:14" ht="15" x14ac:dyDescent="0.25">
      <c r="A7" s="53" t="s">
        <v>995</v>
      </c>
      <c r="B7" s="54" t="s">
        <v>980</v>
      </c>
      <c r="C7" s="55">
        <f>'BM 03 - SERVIÇOS'!D107</f>
        <v>10</v>
      </c>
      <c r="D7" s="56"/>
      <c r="E7" s="185" t="s">
        <v>1002</v>
      </c>
      <c r="F7" s="186"/>
      <c r="G7" s="187"/>
    </row>
    <row r="8" spans="1:14" ht="15" x14ac:dyDescent="0.25">
      <c r="A8" s="57" t="s">
        <v>981</v>
      </c>
      <c r="B8" s="58" t="str">
        <f>B7</f>
        <v>m.</v>
      </c>
      <c r="C8" s="58">
        <f>C7-C6</f>
        <v>0</v>
      </c>
      <c r="D8" s="59"/>
      <c r="E8" s="205" t="s">
        <v>1003</v>
      </c>
      <c r="F8" s="206"/>
      <c r="G8" s="207"/>
    </row>
  </sheetData>
  <mergeCells count="8">
    <mergeCell ref="E7:G7"/>
    <mergeCell ref="E8:G8"/>
    <mergeCell ref="A1:G1"/>
    <mergeCell ref="B2:G2"/>
    <mergeCell ref="B3:G3"/>
    <mergeCell ref="E4:G4"/>
    <mergeCell ref="E5:G5"/>
    <mergeCell ref="E6:G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8CB5A-67CF-4193-99E7-11B7356F7664}">
  <dimension ref="A1:N8"/>
  <sheetViews>
    <sheetView workbookViewId="0">
      <selection activeCell="E7" sqref="E7:G7"/>
    </sheetView>
  </sheetViews>
  <sheetFormatPr defaultRowHeight="12.75" x14ac:dyDescent="0.2"/>
  <cols>
    <col min="7" max="7" width="17.5" customWidth="1"/>
  </cols>
  <sheetData>
    <row r="1" spans="1:14" ht="14.25" x14ac:dyDescent="0.2">
      <c r="A1" s="188" t="str">
        <f>'BM 03 - SERVIÇOS'!B117</f>
        <v>COBERTURA PROVISÓRIA</v>
      </c>
      <c r="B1" s="182"/>
      <c r="C1" s="182"/>
      <c r="D1" s="182"/>
      <c r="E1" s="182"/>
      <c r="F1" s="182"/>
      <c r="G1" s="182"/>
    </row>
    <row r="2" spans="1:14" x14ac:dyDescent="0.2">
      <c r="A2" s="40" t="s">
        <v>972</v>
      </c>
      <c r="B2" s="189" t="str">
        <f>'BM 03 - SERVIÇOS'!A120</f>
        <v>02.06.001.002 </v>
      </c>
      <c r="C2" s="182"/>
      <c r="D2" s="182"/>
      <c r="E2" s="182"/>
      <c r="F2" s="182"/>
      <c r="G2" s="183"/>
    </row>
    <row r="3" spans="1:14" x14ac:dyDescent="0.2">
      <c r="A3" s="41" t="s">
        <v>973</v>
      </c>
      <c r="B3" s="178" t="str">
        <f>'BM 03 - SERVIÇOS'!B120</f>
        <v>Escavação manual de vala ou cava em material de 1ª categoria, profundidade até 1,50m</v>
      </c>
      <c r="C3" s="179"/>
      <c r="D3" s="179"/>
      <c r="E3" s="179"/>
      <c r="F3" s="179"/>
      <c r="G3" s="180"/>
    </row>
    <row r="4" spans="1:14" ht="15" x14ac:dyDescent="0.25">
      <c r="A4" s="42" t="s">
        <v>974</v>
      </c>
      <c r="B4" s="43" t="s">
        <v>975</v>
      </c>
      <c r="C4" s="44" t="s">
        <v>976</v>
      </c>
      <c r="D4" s="45"/>
      <c r="E4" s="181" t="s">
        <v>977</v>
      </c>
      <c r="F4" s="182"/>
      <c r="G4" s="183"/>
      <c r="J4">
        <v>0.6</v>
      </c>
      <c r="K4">
        <v>0.6</v>
      </c>
      <c r="L4">
        <v>0.9</v>
      </c>
      <c r="M4">
        <v>10</v>
      </c>
      <c r="N4">
        <f>J4*K4*L4*M4</f>
        <v>3.24</v>
      </c>
    </row>
    <row r="5" spans="1:14" ht="15" x14ac:dyDescent="0.25">
      <c r="A5" s="46"/>
      <c r="B5" s="47" t="s">
        <v>35</v>
      </c>
      <c r="C5" s="47"/>
      <c r="D5" s="48"/>
      <c r="E5" s="202"/>
      <c r="F5" s="179"/>
      <c r="G5" s="180"/>
    </row>
    <row r="6" spans="1:14" ht="15" x14ac:dyDescent="0.25">
      <c r="A6" s="49" t="s">
        <v>979</v>
      </c>
      <c r="B6" s="50" t="str">
        <f>B5</f>
        <v>m3</v>
      </c>
      <c r="C6" s="51">
        <v>3.24</v>
      </c>
      <c r="D6" s="52"/>
      <c r="E6" s="184" t="s">
        <v>998</v>
      </c>
      <c r="F6" s="182"/>
      <c r="G6" s="183"/>
    </row>
    <row r="7" spans="1:14" ht="15" x14ac:dyDescent="0.25">
      <c r="A7" s="53" t="s">
        <v>995</v>
      </c>
      <c r="B7" s="54" t="s">
        <v>35</v>
      </c>
      <c r="C7" s="55">
        <f>'BM 03 - SERVIÇOS'!D120</f>
        <v>12.96</v>
      </c>
      <c r="D7" s="56"/>
      <c r="E7" s="185" t="s">
        <v>1089</v>
      </c>
      <c r="F7" s="186"/>
      <c r="G7" s="187"/>
    </row>
    <row r="8" spans="1:14" ht="15" x14ac:dyDescent="0.25">
      <c r="A8" s="57" t="s">
        <v>981</v>
      </c>
      <c r="B8" s="58" t="str">
        <f>B7</f>
        <v>m3</v>
      </c>
      <c r="C8" s="58">
        <f>C7-C6</f>
        <v>9.7200000000000006</v>
      </c>
      <c r="D8" s="59"/>
      <c r="E8" s="175"/>
      <c r="F8" s="176"/>
      <c r="G8" s="177"/>
    </row>
  </sheetData>
  <mergeCells count="8">
    <mergeCell ref="E7:G7"/>
    <mergeCell ref="E8:G8"/>
    <mergeCell ref="A1:G1"/>
    <mergeCell ref="B2:G2"/>
    <mergeCell ref="B3:G3"/>
    <mergeCell ref="E4:G4"/>
    <mergeCell ref="E5:G5"/>
    <mergeCell ref="E6:G6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0518B-1AD8-4570-BC2C-1448BC81AA7A}">
  <dimension ref="B3:R44"/>
  <sheetViews>
    <sheetView showGridLines="0" workbookViewId="0">
      <selection activeCell="U18" sqref="U18"/>
    </sheetView>
  </sheetViews>
  <sheetFormatPr defaultRowHeight="12.75" x14ac:dyDescent="0.2"/>
  <cols>
    <col min="15" max="15" width="11.33203125" customWidth="1"/>
    <col min="16" max="16" width="10.5" bestFit="1" customWidth="1"/>
  </cols>
  <sheetData>
    <row r="3" spans="2:18" x14ac:dyDescent="0.2">
      <c r="B3" s="65" t="s">
        <v>1006</v>
      </c>
      <c r="C3" s="39" t="s">
        <v>1007</v>
      </c>
      <c r="D3" s="39" t="s">
        <v>1008</v>
      </c>
      <c r="E3" s="39" t="s">
        <v>1009</v>
      </c>
      <c r="F3" s="39" t="s">
        <v>1010</v>
      </c>
    </row>
    <row r="4" spans="2:18" x14ac:dyDescent="0.2">
      <c r="B4" s="66">
        <v>1</v>
      </c>
      <c r="C4" s="65" t="s">
        <v>1011</v>
      </c>
      <c r="D4" s="65" t="s">
        <v>1012</v>
      </c>
      <c r="E4" s="65">
        <v>52.16</v>
      </c>
      <c r="F4" s="65">
        <v>28.97</v>
      </c>
      <c r="H4" s="65" t="s">
        <v>1012</v>
      </c>
      <c r="I4" t="s">
        <v>1013</v>
      </c>
    </row>
    <row r="5" spans="2:18" x14ac:dyDescent="0.2">
      <c r="B5" s="65">
        <v>2</v>
      </c>
      <c r="C5" s="65" t="s">
        <v>1011</v>
      </c>
      <c r="D5" s="65" t="s">
        <v>1014</v>
      </c>
      <c r="E5" s="65">
        <v>2.71</v>
      </c>
      <c r="F5" s="65">
        <v>7.49</v>
      </c>
      <c r="H5" s="65" t="s">
        <v>1014</v>
      </c>
      <c r="I5" t="s">
        <v>1015</v>
      </c>
    </row>
    <row r="6" spans="2:18" x14ac:dyDescent="0.2">
      <c r="B6" s="65">
        <v>3</v>
      </c>
      <c r="C6" s="65" t="s">
        <v>1011</v>
      </c>
      <c r="D6" s="65" t="s">
        <v>1016</v>
      </c>
      <c r="E6" s="65">
        <v>7.59</v>
      </c>
      <c r="F6" s="65">
        <v>12.94</v>
      </c>
      <c r="H6" s="65" t="s">
        <v>1016</v>
      </c>
      <c r="I6" t="s">
        <v>1017</v>
      </c>
    </row>
    <row r="7" spans="2:18" x14ac:dyDescent="0.2">
      <c r="B7" s="66">
        <v>4</v>
      </c>
      <c r="C7" s="65" t="s">
        <v>1011</v>
      </c>
      <c r="D7" s="65" t="s">
        <v>1018</v>
      </c>
      <c r="E7" s="65">
        <v>28.58</v>
      </c>
      <c r="F7" s="65">
        <v>22.05</v>
      </c>
      <c r="H7" s="65" t="s">
        <v>1018</v>
      </c>
      <c r="I7" t="s">
        <v>1019</v>
      </c>
      <c r="O7" s="69" t="s">
        <v>1008</v>
      </c>
      <c r="P7" s="69" t="s">
        <v>1010</v>
      </c>
      <c r="Q7" s="69" t="s">
        <v>1086</v>
      </c>
      <c r="R7" s="69" t="s">
        <v>1087</v>
      </c>
    </row>
    <row r="8" spans="2:18" x14ac:dyDescent="0.2">
      <c r="B8" s="65">
        <v>5</v>
      </c>
      <c r="C8" s="65" t="s">
        <v>1011</v>
      </c>
      <c r="D8" s="66" t="s">
        <v>1020</v>
      </c>
      <c r="E8" s="65">
        <v>6.82</v>
      </c>
      <c r="F8" s="65">
        <v>12.05</v>
      </c>
      <c r="H8" s="66" t="s">
        <v>1020</v>
      </c>
      <c r="I8" t="s">
        <v>1021</v>
      </c>
      <c r="O8" s="70" t="s">
        <v>1020</v>
      </c>
      <c r="P8" s="65">
        <v>12.05</v>
      </c>
      <c r="Q8" s="65">
        <v>1.6</v>
      </c>
      <c r="R8" s="65">
        <f>P8*Q8</f>
        <v>19.28</v>
      </c>
    </row>
    <row r="9" spans="2:18" x14ac:dyDescent="0.2">
      <c r="B9" s="65">
        <v>6</v>
      </c>
      <c r="C9" s="65" t="s">
        <v>1011</v>
      </c>
      <c r="D9" s="66" t="s">
        <v>1022</v>
      </c>
      <c r="E9" s="65">
        <v>1.77</v>
      </c>
      <c r="F9" s="65">
        <v>5.34</v>
      </c>
      <c r="G9" s="39">
        <f>F9*1.6</f>
        <v>8.5440000000000005</v>
      </c>
      <c r="H9" s="66" t="s">
        <v>1022</v>
      </c>
      <c r="I9" t="s">
        <v>1023</v>
      </c>
      <c r="O9" s="70" t="s">
        <v>1022</v>
      </c>
      <c r="P9" s="65">
        <v>5.34</v>
      </c>
      <c r="Q9" s="65">
        <v>1.6</v>
      </c>
      <c r="R9" s="65">
        <f t="shared" ref="R9:R15" si="0">P9*Q9</f>
        <v>8.5440000000000005</v>
      </c>
    </row>
    <row r="10" spans="2:18" x14ac:dyDescent="0.2">
      <c r="B10" s="65">
        <v>7</v>
      </c>
      <c r="C10" s="65" t="s">
        <v>1011</v>
      </c>
      <c r="D10" s="66" t="s">
        <v>1024</v>
      </c>
      <c r="E10" s="65">
        <v>7.86</v>
      </c>
      <c r="F10" s="65">
        <v>15.64</v>
      </c>
      <c r="G10" s="39">
        <f t="shared" ref="G10:G11" si="1">F10*1.6</f>
        <v>25.024000000000001</v>
      </c>
      <c r="H10" s="66" t="s">
        <v>1024</v>
      </c>
      <c r="I10" t="s">
        <v>1025</v>
      </c>
      <c r="O10" s="70" t="s">
        <v>1024</v>
      </c>
      <c r="P10" s="65">
        <v>15.64</v>
      </c>
      <c r="Q10" s="65">
        <v>1.6</v>
      </c>
      <c r="R10" s="65">
        <f t="shared" si="0"/>
        <v>25.024000000000001</v>
      </c>
    </row>
    <row r="11" spans="2:18" x14ac:dyDescent="0.2">
      <c r="B11" s="65">
        <v>8</v>
      </c>
      <c r="C11" s="65" t="s">
        <v>1011</v>
      </c>
      <c r="D11" s="66" t="s">
        <v>1026</v>
      </c>
      <c r="E11" s="65">
        <v>1.37</v>
      </c>
      <c r="F11" s="65">
        <v>4.3499999999999996</v>
      </c>
      <c r="G11" s="39">
        <f t="shared" si="1"/>
        <v>6.96</v>
      </c>
      <c r="H11" s="66" t="s">
        <v>1026</v>
      </c>
      <c r="I11" t="s">
        <v>1027</v>
      </c>
      <c r="O11" s="70" t="s">
        <v>1026</v>
      </c>
      <c r="P11" s="65">
        <v>4.3499999999999996</v>
      </c>
      <c r="Q11" s="65">
        <v>1.6</v>
      </c>
      <c r="R11" s="65">
        <f t="shared" si="0"/>
        <v>6.96</v>
      </c>
    </row>
    <row r="12" spans="2:18" x14ac:dyDescent="0.2">
      <c r="B12" s="65">
        <v>9</v>
      </c>
      <c r="C12" s="65" t="s">
        <v>1011</v>
      </c>
      <c r="D12" s="65" t="s">
        <v>1028</v>
      </c>
      <c r="E12" s="65">
        <v>2.97</v>
      </c>
      <c r="F12" s="65">
        <v>7.46</v>
      </c>
      <c r="H12" s="65" t="s">
        <v>1028</v>
      </c>
      <c r="I12" t="s">
        <v>1029</v>
      </c>
      <c r="O12" s="70" t="s">
        <v>1036</v>
      </c>
      <c r="P12" s="65">
        <v>15.67</v>
      </c>
      <c r="Q12" s="65">
        <v>1.6</v>
      </c>
      <c r="R12" s="65">
        <f t="shared" si="0"/>
        <v>25.072000000000003</v>
      </c>
    </row>
    <row r="13" spans="2:18" x14ac:dyDescent="0.2">
      <c r="B13" s="66">
        <v>10</v>
      </c>
      <c r="C13" s="65" t="s">
        <v>1011</v>
      </c>
      <c r="D13" s="65" t="s">
        <v>1030</v>
      </c>
      <c r="E13" s="65">
        <v>14.83</v>
      </c>
      <c r="F13" s="65">
        <v>15.73</v>
      </c>
      <c r="H13" s="65" t="s">
        <v>1030</v>
      </c>
      <c r="I13" t="s">
        <v>1031</v>
      </c>
      <c r="O13" s="70" t="s">
        <v>1038</v>
      </c>
      <c r="P13" s="65">
        <v>7.15</v>
      </c>
      <c r="Q13" s="65">
        <v>1.6</v>
      </c>
      <c r="R13" s="65">
        <f t="shared" si="0"/>
        <v>11.440000000000001</v>
      </c>
    </row>
    <row r="14" spans="2:18" x14ac:dyDescent="0.2">
      <c r="B14" s="65">
        <v>11</v>
      </c>
      <c r="C14" s="65" t="s">
        <v>1011</v>
      </c>
      <c r="D14" s="65" t="s">
        <v>1032</v>
      </c>
      <c r="E14" s="65">
        <v>5.64</v>
      </c>
      <c r="F14" s="65">
        <v>12.54</v>
      </c>
      <c r="H14" s="65" t="s">
        <v>1032</v>
      </c>
      <c r="I14" t="s">
        <v>1033</v>
      </c>
      <c r="O14" s="70" t="s">
        <v>1040</v>
      </c>
      <c r="P14" s="65">
        <v>9.49</v>
      </c>
      <c r="Q14" s="65">
        <v>1.6</v>
      </c>
      <c r="R14" s="65">
        <f t="shared" si="0"/>
        <v>15.184000000000001</v>
      </c>
    </row>
    <row r="15" spans="2:18" x14ac:dyDescent="0.2">
      <c r="B15" s="65">
        <v>12</v>
      </c>
      <c r="C15" s="65" t="s">
        <v>1011</v>
      </c>
      <c r="D15" s="65" t="s">
        <v>1034</v>
      </c>
      <c r="E15" s="65">
        <v>14.75</v>
      </c>
      <c r="F15" s="65">
        <v>15.63</v>
      </c>
      <c r="H15" s="65" t="s">
        <v>1034</v>
      </c>
      <c r="I15" t="s">
        <v>1035</v>
      </c>
      <c r="O15" s="70" t="s">
        <v>1042</v>
      </c>
      <c r="P15" s="65">
        <v>15.2</v>
      </c>
      <c r="Q15" s="65">
        <v>1.6</v>
      </c>
      <c r="R15" s="65">
        <f t="shared" si="0"/>
        <v>24.32</v>
      </c>
    </row>
    <row r="16" spans="2:18" x14ac:dyDescent="0.2">
      <c r="B16" s="65">
        <v>13</v>
      </c>
      <c r="C16" s="65" t="s">
        <v>1011</v>
      </c>
      <c r="D16" s="66" t="s">
        <v>1036</v>
      </c>
      <c r="E16" s="65">
        <v>11.13</v>
      </c>
      <c r="F16" s="65">
        <v>15.67</v>
      </c>
      <c r="G16" s="39">
        <f>F16*1.6</f>
        <v>25.072000000000003</v>
      </c>
      <c r="H16" s="66" t="s">
        <v>1036</v>
      </c>
      <c r="I16" t="s">
        <v>1037</v>
      </c>
      <c r="O16" s="208" t="s">
        <v>1087</v>
      </c>
      <c r="P16" s="208"/>
      <c r="Q16" s="208"/>
      <c r="R16" s="69">
        <f>SUM(R8:R15)</f>
        <v>135.82399999999998</v>
      </c>
    </row>
    <row r="17" spans="2:9" x14ac:dyDescent="0.2">
      <c r="B17" s="65">
        <v>14</v>
      </c>
      <c r="C17" s="65" t="s">
        <v>1011</v>
      </c>
      <c r="D17" s="66" t="s">
        <v>1038</v>
      </c>
      <c r="E17" s="65">
        <v>2.6</v>
      </c>
      <c r="F17" s="65">
        <v>7.15</v>
      </c>
      <c r="G17" s="39">
        <f t="shared" ref="G17:G19" si="2">F17*1.6</f>
        <v>11.440000000000001</v>
      </c>
      <c r="H17" s="66" t="s">
        <v>1038</v>
      </c>
      <c r="I17" t="s">
        <v>1039</v>
      </c>
    </row>
    <row r="18" spans="2:9" x14ac:dyDescent="0.2">
      <c r="B18" s="65">
        <v>15</v>
      </c>
      <c r="C18" s="65" t="s">
        <v>1011</v>
      </c>
      <c r="D18" s="66" t="s">
        <v>1040</v>
      </c>
      <c r="E18" s="65">
        <v>5.31</v>
      </c>
      <c r="F18" s="65">
        <v>9.49</v>
      </c>
      <c r="G18" s="39">
        <f t="shared" si="2"/>
        <v>15.184000000000001</v>
      </c>
      <c r="H18" s="66" t="s">
        <v>1040</v>
      </c>
      <c r="I18" t="s">
        <v>1041</v>
      </c>
    </row>
    <row r="19" spans="2:9" x14ac:dyDescent="0.2">
      <c r="B19" s="65">
        <v>16</v>
      </c>
      <c r="C19" s="65" t="s">
        <v>1011</v>
      </c>
      <c r="D19" s="66" t="s">
        <v>1042</v>
      </c>
      <c r="E19" s="65">
        <v>14.02</v>
      </c>
      <c r="F19" s="65">
        <v>15.2</v>
      </c>
      <c r="G19" s="39">
        <f t="shared" si="2"/>
        <v>24.32</v>
      </c>
      <c r="H19" s="66" t="s">
        <v>1042</v>
      </c>
      <c r="I19" t="s">
        <v>1043</v>
      </c>
    </row>
    <row r="20" spans="2:9" x14ac:dyDescent="0.2">
      <c r="B20" s="65" t="s">
        <v>1006</v>
      </c>
      <c r="C20" s="67"/>
      <c r="D20" s="67"/>
      <c r="E20" s="68">
        <f>SUM(E4:E19)</f>
        <v>180.10999999999999</v>
      </c>
      <c r="F20" s="67"/>
    </row>
    <row r="22" spans="2:9" x14ac:dyDescent="0.2">
      <c r="B22" s="65" t="s">
        <v>1006</v>
      </c>
      <c r="C22" s="39" t="s">
        <v>1007</v>
      </c>
      <c r="D22" s="39" t="s">
        <v>1008</v>
      </c>
      <c r="E22" s="39" t="s">
        <v>1009</v>
      </c>
      <c r="F22" s="39" t="s">
        <v>1010</v>
      </c>
    </row>
    <row r="23" spans="2:9" x14ac:dyDescent="0.2">
      <c r="B23" s="65">
        <v>1</v>
      </c>
      <c r="C23" s="65" t="s">
        <v>1044</v>
      </c>
      <c r="D23" s="65" t="s">
        <v>1045</v>
      </c>
      <c r="E23" s="65">
        <v>23.55</v>
      </c>
      <c r="F23" s="65">
        <v>19.59</v>
      </c>
      <c r="H23" s="65" t="s">
        <v>1045</v>
      </c>
      <c r="I23" t="s">
        <v>1046</v>
      </c>
    </row>
    <row r="24" spans="2:9" x14ac:dyDescent="0.2">
      <c r="B24" s="65">
        <v>2</v>
      </c>
      <c r="C24" s="65" t="s">
        <v>1044</v>
      </c>
      <c r="D24" s="65" t="s">
        <v>1047</v>
      </c>
      <c r="E24" s="65">
        <v>3.04</v>
      </c>
      <c r="F24" s="65">
        <v>8.9</v>
      </c>
      <c r="H24" s="65" t="s">
        <v>1047</v>
      </c>
      <c r="I24" t="s">
        <v>1048</v>
      </c>
    </row>
    <row r="25" spans="2:9" x14ac:dyDescent="0.2">
      <c r="B25" s="65">
        <v>3</v>
      </c>
      <c r="C25" s="65" t="s">
        <v>1044</v>
      </c>
      <c r="D25" s="65" t="s">
        <v>1049</v>
      </c>
      <c r="E25" s="65">
        <v>1.38</v>
      </c>
      <c r="F25" s="65">
        <v>5.52</v>
      </c>
      <c r="H25" s="65" t="s">
        <v>1049</v>
      </c>
      <c r="I25" t="s">
        <v>1050</v>
      </c>
    </row>
    <row r="26" spans="2:9" x14ac:dyDescent="0.2">
      <c r="B26" s="65">
        <v>4</v>
      </c>
      <c r="C26" s="65" t="s">
        <v>1044</v>
      </c>
      <c r="D26" s="65" t="s">
        <v>1051</v>
      </c>
      <c r="E26" s="65">
        <v>12.55</v>
      </c>
      <c r="F26" s="65">
        <v>15</v>
      </c>
      <c r="H26" s="65" t="s">
        <v>1051</v>
      </c>
      <c r="I26" t="s">
        <v>1052</v>
      </c>
    </row>
    <row r="27" spans="2:9" x14ac:dyDescent="0.2">
      <c r="B27" s="65">
        <v>5</v>
      </c>
      <c r="C27" s="65" t="s">
        <v>1044</v>
      </c>
      <c r="D27" s="65" t="s">
        <v>1053</v>
      </c>
      <c r="E27" s="65">
        <v>1.6</v>
      </c>
      <c r="F27" s="65">
        <v>5.08</v>
      </c>
      <c r="H27" s="65" t="s">
        <v>1053</v>
      </c>
      <c r="I27" t="s">
        <v>1054</v>
      </c>
    </row>
    <row r="28" spans="2:9" x14ac:dyDescent="0.2">
      <c r="B28" s="65">
        <v>6</v>
      </c>
      <c r="C28" s="65" t="s">
        <v>1044</v>
      </c>
      <c r="D28" s="65" t="s">
        <v>1055</v>
      </c>
      <c r="E28" s="65">
        <v>2.0299999999999998</v>
      </c>
      <c r="F28" s="65">
        <v>5.78</v>
      </c>
      <c r="H28" s="65" t="s">
        <v>1055</v>
      </c>
      <c r="I28" t="s">
        <v>1056</v>
      </c>
    </row>
    <row r="29" spans="2:9" x14ac:dyDescent="0.2">
      <c r="B29" s="65">
        <v>7</v>
      </c>
      <c r="C29" s="65" t="s">
        <v>1044</v>
      </c>
      <c r="D29" s="65" t="s">
        <v>1057</v>
      </c>
      <c r="E29" s="65">
        <v>2.14</v>
      </c>
      <c r="F29" s="65">
        <v>5.86</v>
      </c>
      <c r="H29" s="65" t="s">
        <v>1057</v>
      </c>
      <c r="I29" t="s">
        <v>1058</v>
      </c>
    </row>
    <row r="30" spans="2:9" x14ac:dyDescent="0.2">
      <c r="B30" s="65">
        <v>8</v>
      </c>
      <c r="C30" s="65" t="s">
        <v>1044</v>
      </c>
      <c r="D30" s="65" t="s">
        <v>1059</v>
      </c>
      <c r="E30" s="65">
        <v>2.0699999999999998</v>
      </c>
      <c r="F30" s="65">
        <v>5.87</v>
      </c>
      <c r="H30" s="65" t="s">
        <v>1059</v>
      </c>
      <c r="I30" t="s">
        <v>1060</v>
      </c>
    </row>
    <row r="31" spans="2:9" x14ac:dyDescent="0.2">
      <c r="B31" s="65">
        <v>9</v>
      </c>
      <c r="C31" s="65" t="s">
        <v>1044</v>
      </c>
      <c r="D31" s="65" t="s">
        <v>1016</v>
      </c>
      <c r="E31" s="65">
        <v>6.22</v>
      </c>
      <c r="F31" s="65">
        <v>11.15</v>
      </c>
      <c r="H31" s="65" t="s">
        <v>1016</v>
      </c>
      <c r="I31" t="s">
        <v>1061</v>
      </c>
    </row>
    <row r="32" spans="2:9" x14ac:dyDescent="0.2">
      <c r="B32" s="65">
        <v>10</v>
      </c>
      <c r="C32" s="65" t="s">
        <v>1044</v>
      </c>
      <c r="D32" s="65" t="s">
        <v>1062</v>
      </c>
      <c r="E32" s="65">
        <v>2.46</v>
      </c>
      <c r="F32" s="65">
        <v>6.67</v>
      </c>
      <c r="H32" s="65" t="s">
        <v>1062</v>
      </c>
      <c r="I32" t="s">
        <v>1063</v>
      </c>
    </row>
    <row r="33" spans="2:9" x14ac:dyDescent="0.2">
      <c r="B33" s="65">
        <v>11</v>
      </c>
      <c r="C33" s="65" t="s">
        <v>1044</v>
      </c>
      <c r="D33" s="65" t="s">
        <v>1064</v>
      </c>
      <c r="E33" s="65">
        <v>1.6</v>
      </c>
      <c r="F33" s="65">
        <v>5.08</v>
      </c>
      <c r="H33" s="65" t="s">
        <v>1064</v>
      </c>
      <c r="I33" t="s">
        <v>1065</v>
      </c>
    </row>
    <row r="34" spans="2:9" x14ac:dyDescent="0.2">
      <c r="B34" s="65">
        <v>12</v>
      </c>
      <c r="C34" s="65" t="s">
        <v>1044</v>
      </c>
      <c r="D34" s="65" t="s">
        <v>1066</v>
      </c>
      <c r="E34" s="65">
        <v>2.17</v>
      </c>
      <c r="F34" s="65">
        <v>6.02</v>
      </c>
      <c r="H34" s="65" t="s">
        <v>1066</v>
      </c>
      <c r="I34" t="s">
        <v>1067</v>
      </c>
    </row>
    <row r="35" spans="2:9" x14ac:dyDescent="0.2">
      <c r="B35" s="65">
        <v>13</v>
      </c>
      <c r="C35" s="65" t="s">
        <v>1044</v>
      </c>
      <c r="D35" s="65" t="s">
        <v>1068</v>
      </c>
      <c r="E35" s="65">
        <v>1.21</v>
      </c>
      <c r="F35" s="65">
        <v>4.41</v>
      </c>
      <c r="H35" s="65" t="s">
        <v>1068</v>
      </c>
      <c r="I35" t="s">
        <v>1069</v>
      </c>
    </row>
    <row r="36" spans="2:9" x14ac:dyDescent="0.2">
      <c r="B36" s="65">
        <v>14</v>
      </c>
      <c r="C36" s="65" t="s">
        <v>1044</v>
      </c>
      <c r="D36" s="65" t="s">
        <v>1070</v>
      </c>
      <c r="E36" s="65">
        <v>50.23</v>
      </c>
      <c r="F36" s="65">
        <v>30.09</v>
      </c>
      <c r="H36" s="65" t="s">
        <v>1070</v>
      </c>
      <c r="I36" t="s">
        <v>1071</v>
      </c>
    </row>
    <row r="37" spans="2:9" x14ac:dyDescent="0.2">
      <c r="B37" s="65">
        <v>15</v>
      </c>
      <c r="C37" s="65" t="s">
        <v>1044</v>
      </c>
      <c r="D37" s="65" t="s">
        <v>1072</v>
      </c>
      <c r="E37" s="65">
        <v>7.2</v>
      </c>
      <c r="F37" s="65">
        <v>12.79</v>
      </c>
      <c r="H37" s="65" t="s">
        <v>1072</v>
      </c>
      <c r="I37" t="s">
        <v>1073</v>
      </c>
    </row>
    <row r="38" spans="2:9" x14ac:dyDescent="0.2">
      <c r="B38" s="65">
        <v>16</v>
      </c>
      <c r="C38" s="65" t="s">
        <v>1044</v>
      </c>
      <c r="D38" s="65" t="s">
        <v>1074</v>
      </c>
      <c r="E38" s="65">
        <v>11.02</v>
      </c>
      <c r="F38" s="65">
        <v>14.43</v>
      </c>
      <c r="H38" s="65" t="s">
        <v>1074</v>
      </c>
      <c r="I38" t="s">
        <v>1075</v>
      </c>
    </row>
    <row r="39" spans="2:9" x14ac:dyDescent="0.2">
      <c r="B39" s="65" t="s">
        <v>1006</v>
      </c>
      <c r="C39" s="65" t="s">
        <v>1044</v>
      </c>
      <c r="D39" s="65" t="s">
        <v>1076</v>
      </c>
      <c r="E39" s="65">
        <v>6.73</v>
      </c>
      <c r="F39" s="65">
        <v>12.5</v>
      </c>
      <c r="H39" s="65" t="s">
        <v>1076</v>
      </c>
      <c r="I39" t="s">
        <v>1077</v>
      </c>
    </row>
    <row r="40" spans="2:9" x14ac:dyDescent="0.2">
      <c r="B40" s="65">
        <v>17</v>
      </c>
      <c r="C40" s="65" t="s">
        <v>1044</v>
      </c>
      <c r="D40" s="65" t="s">
        <v>1078</v>
      </c>
      <c r="E40" s="65">
        <v>12.76</v>
      </c>
      <c r="F40" s="65">
        <v>15.98</v>
      </c>
      <c r="H40" s="65" t="s">
        <v>1078</v>
      </c>
      <c r="I40" t="s">
        <v>1079</v>
      </c>
    </row>
    <row r="41" spans="2:9" x14ac:dyDescent="0.2">
      <c r="B41" s="65">
        <v>18</v>
      </c>
      <c r="C41" s="65" t="s">
        <v>1044</v>
      </c>
      <c r="D41" s="65" t="s">
        <v>1080</v>
      </c>
      <c r="E41" s="65">
        <v>16.75</v>
      </c>
      <c r="F41" s="65">
        <v>18.829999999999998</v>
      </c>
      <c r="H41" s="65" t="s">
        <v>1080</v>
      </c>
      <c r="I41" t="s">
        <v>1081</v>
      </c>
    </row>
    <row r="42" spans="2:9" x14ac:dyDescent="0.2">
      <c r="B42" s="65">
        <v>19</v>
      </c>
      <c r="C42" s="65" t="s">
        <v>1044</v>
      </c>
      <c r="D42" s="65" t="s">
        <v>1082</v>
      </c>
      <c r="E42" s="65">
        <v>2.0299999999999998</v>
      </c>
      <c r="F42" s="65">
        <v>5.7</v>
      </c>
      <c r="H42" s="65" t="s">
        <v>1082</v>
      </c>
      <c r="I42" t="s">
        <v>1083</v>
      </c>
    </row>
    <row r="43" spans="2:9" x14ac:dyDescent="0.2">
      <c r="B43" s="65">
        <v>20</v>
      </c>
      <c r="C43" s="65" t="s">
        <v>1044</v>
      </c>
      <c r="D43" s="65" t="s">
        <v>1084</v>
      </c>
      <c r="E43" s="65">
        <v>124.64</v>
      </c>
      <c r="F43" s="65">
        <v>67.7</v>
      </c>
      <c r="H43" s="65" t="s">
        <v>1084</v>
      </c>
      <c r="I43" t="s">
        <v>1085</v>
      </c>
    </row>
    <row r="44" spans="2:9" x14ac:dyDescent="0.2">
      <c r="C44" s="39"/>
      <c r="D44" s="39"/>
      <c r="E44" s="68">
        <f>SUM(E23:E43)</f>
        <v>293.38</v>
      </c>
      <c r="F44" s="39"/>
    </row>
  </sheetData>
  <mergeCells count="1">
    <mergeCell ref="O16:Q1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86A36-CD90-4531-9856-CA091D960556}">
  <sheetPr>
    <pageSetUpPr fitToPage="1"/>
  </sheetPr>
  <dimension ref="A1:Q78"/>
  <sheetViews>
    <sheetView zoomScaleNormal="10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H17" sqref="H17"/>
    </sheetView>
  </sheetViews>
  <sheetFormatPr defaultRowHeight="12.75" x14ac:dyDescent="0.2"/>
  <cols>
    <col min="1" max="1" width="12.5" customWidth="1"/>
    <col min="2" max="2" width="48.83203125" customWidth="1"/>
    <col min="3" max="3" width="5.1640625" customWidth="1"/>
    <col min="4" max="4" width="10.1640625" customWidth="1"/>
    <col min="5" max="5" width="11.1640625" bestFit="1" customWidth="1"/>
    <col min="6" max="6" width="12.6640625" bestFit="1" customWidth="1"/>
    <col min="7" max="7" width="8.5" bestFit="1" customWidth="1"/>
    <col min="8" max="8" width="13" customWidth="1"/>
    <col min="9" max="9" width="8.83203125" customWidth="1"/>
    <col min="10" max="10" width="14" customWidth="1"/>
    <col min="11" max="11" width="8.1640625" customWidth="1"/>
    <col min="12" max="12" width="14.1640625" bestFit="1" customWidth="1"/>
    <col min="13" max="13" width="10" customWidth="1"/>
    <col min="14" max="14" width="15.83203125" customWidth="1"/>
    <col min="15" max="15" width="10.83203125" customWidth="1"/>
    <col min="16" max="16" width="9.1640625" style="23" customWidth="1"/>
  </cols>
  <sheetData>
    <row r="1" spans="1:17" x14ac:dyDescent="0.2">
      <c r="A1" s="156" t="s">
        <v>77</v>
      </c>
      <c r="B1" s="157"/>
      <c r="C1" s="172" t="s">
        <v>0</v>
      </c>
      <c r="D1" s="173"/>
      <c r="E1" s="173"/>
      <c r="F1" s="174"/>
      <c r="G1" s="160" t="s">
        <v>78</v>
      </c>
      <c r="H1" s="161"/>
      <c r="I1" s="124" t="s">
        <v>1</v>
      </c>
      <c r="J1" s="124"/>
      <c r="K1" s="123">
        <v>188899.4</v>
      </c>
      <c r="L1" s="123"/>
      <c r="M1" s="124" t="s">
        <v>2</v>
      </c>
      <c r="N1" s="124"/>
      <c r="O1" s="125">
        <f>J75</f>
        <v>1546.16</v>
      </c>
      <c r="P1" s="125"/>
    </row>
    <row r="2" spans="1:17" x14ac:dyDescent="0.2">
      <c r="A2" s="158"/>
      <c r="B2" s="159"/>
      <c r="C2" s="77" t="s">
        <v>79</v>
      </c>
      <c r="D2" s="78"/>
      <c r="E2" s="78"/>
      <c r="F2" s="79"/>
      <c r="G2" s="86">
        <v>45477</v>
      </c>
      <c r="H2" s="87"/>
      <c r="I2" s="124"/>
      <c r="J2" s="124"/>
      <c r="K2" s="123"/>
      <c r="L2" s="123"/>
      <c r="M2" s="124"/>
      <c r="N2" s="124"/>
      <c r="O2" s="125"/>
      <c r="P2" s="125"/>
    </row>
    <row r="3" spans="1:17" ht="26.25" customHeight="1" x14ac:dyDescent="0.2">
      <c r="A3" s="162" t="s">
        <v>80</v>
      </c>
      <c r="B3" s="163"/>
      <c r="C3" s="164" t="s">
        <v>971</v>
      </c>
      <c r="D3" s="165"/>
      <c r="E3" s="165"/>
      <c r="F3" s="166"/>
      <c r="G3" s="4" t="s">
        <v>81</v>
      </c>
      <c r="H3" s="5">
        <v>45477</v>
      </c>
      <c r="I3" s="151" t="s">
        <v>1091</v>
      </c>
      <c r="J3" s="152"/>
      <c r="K3" s="152"/>
      <c r="L3" s="152"/>
      <c r="M3" s="152"/>
      <c r="N3" s="152"/>
      <c r="O3" s="152"/>
      <c r="P3" s="153"/>
    </row>
    <row r="4" spans="1:17" x14ac:dyDescent="0.2">
      <c r="A4" s="167" t="s">
        <v>82</v>
      </c>
      <c r="B4" s="168"/>
      <c r="C4" s="160" t="s">
        <v>83</v>
      </c>
      <c r="D4" s="169"/>
      <c r="E4" s="170">
        <v>3</v>
      </c>
      <c r="F4" s="77" t="s">
        <v>84</v>
      </c>
      <c r="G4" s="78"/>
      <c r="H4" s="78"/>
      <c r="I4" s="75">
        <f>(H5-F5)+1</f>
        <v>61</v>
      </c>
      <c r="J4" s="77" t="s">
        <v>3</v>
      </c>
      <c r="K4" s="78"/>
      <c r="L4" s="79"/>
      <c r="M4" s="77" t="s">
        <v>85</v>
      </c>
      <c r="N4" s="78"/>
      <c r="O4" s="77" t="s">
        <v>4</v>
      </c>
      <c r="P4" s="79"/>
    </row>
    <row r="5" spans="1:17" x14ac:dyDescent="0.2">
      <c r="A5" s="80" t="s">
        <v>86</v>
      </c>
      <c r="B5" s="81"/>
      <c r="C5" s="82" t="s">
        <v>87</v>
      </c>
      <c r="D5" s="83"/>
      <c r="E5" s="171"/>
      <c r="F5" s="84">
        <v>45597</v>
      </c>
      <c r="G5" s="85"/>
      <c r="H5" s="6">
        <v>45657</v>
      </c>
      <c r="I5" s="76"/>
      <c r="J5" s="7">
        <v>8</v>
      </c>
      <c r="K5" s="154"/>
      <c r="L5" s="155"/>
      <c r="M5" s="86">
        <v>45659</v>
      </c>
      <c r="N5" s="87"/>
      <c r="O5" s="88"/>
      <c r="P5" s="89"/>
    </row>
    <row r="6" spans="1:17" x14ac:dyDescent="0.2">
      <c r="A6" s="101" t="s">
        <v>88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2"/>
      <c r="N6" s="91"/>
      <c r="O6" s="92"/>
      <c r="P6" s="93"/>
      <c r="Q6">
        <v>1533.84</v>
      </c>
    </row>
    <row r="7" spans="1:17" x14ac:dyDescent="0.2">
      <c r="A7" s="82" t="s">
        <v>970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100"/>
      <c r="N7" s="94"/>
      <c r="O7" s="95"/>
      <c r="P7" s="96"/>
    </row>
    <row r="8" spans="1:17" x14ac:dyDescent="0.2">
      <c r="A8" s="101" t="s">
        <v>89</v>
      </c>
      <c r="B8" s="102"/>
      <c r="C8" s="101" t="s">
        <v>90</v>
      </c>
      <c r="D8" s="103"/>
      <c r="E8" s="103"/>
      <c r="F8" s="103"/>
      <c r="G8" s="103"/>
      <c r="H8" s="103"/>
      <c r="I8" s="103"/>
      <c r="J8" s="102"/>
      <c r="K8" s="104" t="s">
        <v>91</v>
      </c>
      <c r="L8" s="105"/>
      <c r="M8" s="106"/>
      <c r="N8" s="94"/>
      <c r="O8" s="95"/>
      <c r="P8" s="96"/>
    </row>
    <row r="9" spans="1:17" x14ac:dyDescent="0.2">
      <c r="A9" s="107" t="s">
        <v>92</v>
      </c>
      <c r="B9" s="108"/>
      <c r="C9" s="111" t="s">
        <v>93</v>
      </c>
      <c r="D9" s="112"/>
      <c r="E9" s="112"/>
      <c r="F9" s="112"/>
      <c r="G9" s="112"/>
      <c r="H9" s="112"/>
      <c r="I9" s="112"/>
      <c r="J9" s="113"/>
      <c r="K9" s="117">
        <v>10656129000106</v>
      </c>
      <c r="L9" s="118">
        <v>11460798000170</v>
      </c>
      <c r="M9" s="119">
        <v>11460798000170</v>
      </c>
      <c r="N9" s="94"/>
      <c r="O9" s="95"/>
      <c r="P9" s="96"/>
    </row>
    <row r="10" spans="1:17" ht="13.5" thickBot="1" x14ac:dyDescent="0.25">
      <c r="A10" s="109"/>
      <c r="B10" s="110"/>
      <c r="C10" s="114"/>
      <c r="D10" s="115"/>
      <c r="E10" s="115"/>
      <c r="F10" s="115"/>
      <c r="G10" s="115"/>
      <c r="H10" s="115"/>
      <c r="I10" s="115"/>
      <c r="J10" s="116"/>
      <c r="K10" s="120">
        <v>11460798000170</v>
      </c>
      <c r="L10" s="121">
        <v>11460798000170</v>
      </c>
      <c r="M10" s="122">
        <v>11460798000170</v>
      </c>
      <c r="N10" s="97"/>
      <c r="O10" s="98"/>
      <c r="P10" s="99"/>
    </row>
    <row r="11" spans="1:17" x14ac:dyDescent="0.2">
      <c r="A11" s="146" t="s">
        <v>5</v>
      </c>
      <c r="B11" s="141" t="s">
        <v>6</v>
      </c>
      <c r="C11" s="149" t="s">
        <v>7</v>
      </c>
      <c r="D11" s="90" t="s">
        <v>8</v>
      </c>
      <c r="E11" s="90"/>
      <c r="F11" s="90"/>
      <c r="G11" s="90" t="s">
        <v>9</v>
      </c>
      <c r="H11" s="90"/>
      <c r="I11" s="141" t="s">
        <v>10</v>
      </c>
      <c r="J11" s="141"/>
      <c r="K11" s="141" t="s">
        <v>11</v>
      </c>
      <c r="L11" s="141"/>
      <c r="M11" s="141" t="s">
        <v>12</v>
      </c>
      <c r="N11" s="141"/>
      <c r="O11" s="141" t="s">
        <v>13</v>
      </c>
      <c r="P11" s="142"/>
    </row>
    <row r="12" spans="1:17" ht="27" x14ac:dyDescent="0.2">
      <c r="A12" s="147"/>
      <c r="B12" s="148"/>
      <c r="C12" s="150"/>
      <c r="D12" s="8" t="s">
        <v>14</v>
      </c>
      <c r="E12" s="9" t="s">
        <v>15</v>
      </c>
      <c r="F12" s="9" t="s">
        <v>16</v>
      </c>
      <c r="G12" s="8" t="s">
        <v>14</v>
      </c>
      <c r="H12" s="9" t="s">
        <v>17</v>
      </c>
      <c r="I12" s="8" t="s">
        <v>14</v>
      </c>
      <c r="J12" s="9" t="s">
        <v>17</v>
      </c>
      <c r="K12" s="8" t="s">
        <v>14</v>
      </c>
      <c r="L12" s="9" t="s">
        <v>17</v>
      </c>
      <c r="M12" s="8" t="s">
        <v>14</v>
      </c>
      <c r="N12" s="9" t="s">
        <v>17</v>
      </c>
      <c r="O12" s="9" t="s">
        <v>18</v>
      </c>
      <c r="P12" s="10" t="s">
        <v>19</v>
      </c>
    </row>
    <row r="13" spans="1:17" x14ac:dyDescent="0.2">
      <c r="A13" s="27" t="s">
        <v>1092</v>
      </c>
      <c r="B13" s="27" t="s">
        <v>1093</v>
      </c>
      <c r="C13" s="28"/>
      <c r="D13" s="29"/>
      <c r="E13" s="29"/>
      <c r="F13" s="15">
        <f>F14+F16</f>
        <v>18056.0209</v>
      </c>
      <c r="G13" s="209"/>
      <c r="H13" s="15">
        <f>H14+H16</f>
        <v>0</v>
      </c>
      <c r="I13" s="210"/>
      <c r="J13" s="15">
        <f>J14+J16</f>
        <v>0</v>
      </c>
      <c r="K13" s="209">
        <f t="shared" ref="K13:L73" si="0">G13+I13</f>
        <v>0</v>
      </c>
      <c r="L13" s="15">
        <f>L14+L16</f>
        <v>0</v>
      </c>
      <c r="M13" s="209">
        <f t="shared" ref="M13:M73" si="1">D13-K13</f>
        <v>0</v>
      </c>
      <c r="N13" s="15">
        <f>N14+N16</f>
        <v>18056.0209</v>
      </c>
      <c r="O13" s="12" t="str">
        <f t="shared" ref="O13:O73" si="2">IF((L13/F13)=0," ",(L13/F13))</f>
        <v xml:space="preserve"> </v>
      </c>
      <c r="P13" s="211">
        <f t="shared" ref="P13:P73" si="3">IF((N13/F13)=0," ",(N13/F13))</f>
        <v>1</v>
      </c>
    </row>
    <row r="14" spans="1:17" x14ac:dyDescent="0.2">
      <c r="A14" s="27" t="s">
        <v>1094</v>
      </c>
      <c r="B14" s="27" t="s">
        <v>1095</v>
      </c>
      <c r="C14" s="28"/>
      <c r="D14" s="29"/>
      <c r="E14" s="29"/>
      <c r="F14" s="15">
        <f>F15</f>
        <v>288.81</v>
      </c>
      <c r="G14" s="209"/>
      <c r="H14" s="15">
        <f>H15</f>
        <v>0</v>
      </c>
      <c r="I14" s="210"/>
      <c r="J14" s="15">
        <f>J15</f>
        <v>0</v>
      </c>
      <c r="K14" s="209"/>
      <c r="L14" s="15">
        <f>L15</f>
        <v>0</v>
      </c>
      <c r="M14" s="209"/>
      <c r="N14" s="15">
        <f>N15</f>
        <v>288.81</v>
      </c>
      <c r="O14" s="12" t="str">
        <f t="shared" si="2"/>
        <v xml:space="preserve"> </v>
      </c>
      <c r="P14" s="211">
        <f t="shared" si="3"/>
        <v>1</v>
      </c>
    </row>
    <row r="15" spans="1:17" x14ac:dyDescent="0.2">
      <c r="A15" s="26" t="s">
        <v>1096</v>
      </c>
      <c r="B15" s="26" t="s">
        <v>1097</v>
      </c>
      <c r="C15" s="24" t="s">
        <v>22</v>
      </c>
      <c r="D15" s="25">
        <v>1</v>
      </c>
      <c r="E15" s="25">
        <v>288.81</v>
      </c>
      <c r="F15" s="14">
        <f t="shared" ref="F15:F73" si="4">D15*E15</f>
        <v>288.81</v>
      </c>
      <c r="G15" s="1"/>
      <c r="H15" s="2">
        <f t="shared" ref="H15:H73" si="5">ROUND(G15*E15,2)</f>
        <v>0</v>
      </c>
      <c r="I15" s="3"/>
      <c r="J15" s="2">
        <f t="shared" ref="J15:J73" si="6">ROUND(I15*E15,2)</f>
        <v>0</v>
      </c>
      <c r="K15" s="2">
        <f t="shared" si="0"/>
        <v>0</v>
      </c>
      <c r="L15" s="2">
        <f t="shared" si="0"/>
        <v>0</v>
      </c>
      <c r="M15" s="2">
        <f t="shared" si="1"/>
        <v>1</v>
      </c>
      <c r="N15" s="2">
        <f t="shared" ref="N15:N73" si="7">F15-L15</f>
        <v>288.81</v>
      </c>
      <c r="O15" s="11" t="str">
        <f t="shared" si="2"/>
        <v xml:space="preserve"> </v>
      </c>
      <c r="P15" s="22">
        <f t="shared" si="3"/>
        <v>1</v>
      </c>
    </row>
    <row r="16" spans="1:17" x14ac:dyDescent="0.2">
      <c r="A16" s="27" t="s">
        <v>1098</v>
      </c>
      <c r="B16" s="27" t="s">
        <v>1099</v>
      </c>
      <c r="C16" s="28"/>
      <c r="D16" s="29"/>
      <c r="E16" s="29"/>
      <c r="F16" s="15">
        <f>F17</f>
        <v>17767.210899999998</v>
      </c>
      <c r="G16" s="209"/>
      <c r="H16" s="15">
        <f>H17</f>
        <v>0</v>
      </c>
      <c r="I16" s="210"/>
      <c r="J16" s="15">
        <f>J17</f>
        <v>0</v>
      </c>
      <c r="K16" s="209"/>
      <c r="L16" s="15">
        <f>L17</f>
        <v>0</v>
      </c>
      <c r="M16" s="209"/>
      <c r="N16" s="15">
        <f>N17</f>
        <v>17767.210899999998</v>
      </c>
      <c r="O16" s="12" t="str">
        <f t="shared" si="2"/>
        <v xml:space="preserve"> </v>
      </c>
      <c r="P16" s="211">
        <f t="shared" si="3"/>
        <v>1</v>
      </c>
    </row>
    <row r="17" spans="1:16" ht="63.75" x14ac:dyDescent="0.2">
      <c r="A17" s="26" t="s">
        <v>1100</v>
      </c>
      <c r="B17" s="26" t="s">
        <v>1101</v>
      </c>
      <c r="C17" s="24" t="s">
        <v>1102</v>
      </c>
      <c r="D17" s="25">
        <v>2143.21</v>
      </c>
      <c r="E17" s="25">
        <v>8.2899999999999991</v>
      </c>
      <c r="F17" s="14">
        <f t="shared" si="4"/>
        <v>17767.210899999998</v>
      </c>
      <c r="G17" s="1"/>
      <c r="H17" s="2">
        <f t="shared" si="5"/>
        <v>0</v>
      </c>
      <c r="I17" s="3"/>
      <c r="J17" s="2">
        <f t="shared" si="6"/>
        <v>0</v>
      </c>
      <c r="K17" s="2">
        <f t="shared" si="0"/>
        <v>0</v>
      </c>
      <c r="L17" s="2">
        <f t="shared" si="0"/>
        <v>0</v>
      </c>
      <c r="M17" s="2">
        <f t="shared" si="1"/>
        <v>2143.21</v>
      </c>
      <c r="N17" s="2">
        <f t="shared" si="7"/>
        <v>17767.210899999998</v>
      </c>
      <c r="O17" s="11" t="str">
        <f t="shared" si="2"/>
        <v xml:space="preserve"> </v>
      </c>
      <c r="P17" s="22">
        <f t="shared" si="3"/>
        <v>1</v>
      </c>
    </row>
    <row r="18" spans="1:16" x14ac:dyDescent="0.2">
      <c r="A18" s="27" t="s">
        <v>1103</v>
      </c>
      <c r="B18" s="27" t="s">
        <v>40</v>
      </c>
      <c r="C18" s="28"/>
      <c r="D18" s="29"/>
      <c r="E18" s="29"/>
      <c r="F18" s="15">
        <f>F19</f>
        <v>3080</v>
      </c>
      <c r="G18" s="209"/>
      <c r="H18" s="15">
        <f>H19</f>
        <v>1533.84</v>
      </c>
      <c r="I18" s="210"/>
      <c r="J18" s="15">
        <f>J19</f>
        <v>1546.16</v>
      </c>
      <c r="K18" s="209"/>
      <c r="L18" s="15">
        <f>L19</f>
        <v>3080</v>
      </c>
      <c r="M18" s="209"/>
      <c r="N18" s="15">
        <f>N19</f>
        <v>0</v>
      </c>
      <c r="O18" s="12">
        <f t="shared" si="2"/>
        <v>1</v>
      </c>
      <c r="P18" s="211" t="str">
        <f t="shared" si="3"/>
        <v xml:space="preserve"> </v>
      </c>
    </row>
    <row r="19" spans="1:16" ht="25.5" x14ac:dyDescent="0.2">
      <c r="A19" s="38" t="s">
        <v>1104</v>
      </c>
      <c r="B19" s="26" t="s">
        <v>1105</v>
      </c>
      <c r="C19" s="24" t="s">
        <v>22</v>
      </c>
      <c r="D19" s="25">
        <v>500</v>
      </c>
      <c r="E19" s="25">
        <v>6.16</v>
      </c>
      <c r="F19" s="14">
        <f t="shared" si="4"/>
        <v>3080</v>
      </c>
      <c r="G19" s="1">
        <v>249</v>
      </c>
      <c r="H19" s="2">
        <f t="shared" si="5"/>
        <v>1533.84</v>
      </c>
      <c r="I19" s="3">
        <v>251</v>
      </c>
      <c r="J19" s="2">
        <f t="shared" si="6"/>
        <v>1546.16</v>
      </c>
      <c r="K19" s="2">
        <f t="shared" si="0"/>
        <v>500</v>
      </c>
      <c r="L19" s="2">
        <f t="shared" si="0"/>
        <v>3080</v>
      </c>
      <c r="M19" s="2">
        <f t="shared" si="1"/>
        <v>0</v>
      </c>
      <c r="N19" s="2">
        <f t="shared" si="7"/>
        <v>0</v>
      </c>
      <c r="O19" s="11">
        <f t="shared" si="2"/>
        <v>1</v>
      </c>
      <c r="P19" s="22" t="str">
        <f t="shared" si="3"/>
        <v xml:space="preserve"> </v>
      </c>
    </row>
    <row r="20" spans="1:16" ht="22.5" customHeight="1" x14ac:dyDescent="0.2">
      <c r="A20" s="27" t="s">
        <v>1106</v>
      </c>
      <c r="B20" s="27" t="s">
        <v>1107</v>
      </c>
      <c r="C20" s="28"/>
      <c r="D20" s="29"/>
      <c r="E20" s="29"/>
      <c r="F20" s="15">
        <f>F21+F25+F44+F47+F56+F59+F70+F72</f>
        <v>167763.37569999998</v>
      </c>
      <c r="G20" s="209"/>
      <c r="H20" s="15">
        <f>H21+H25+H44+H47+H56+H59+H70+H72</f>
        <v>63654.9</v>
      </c>
      <c r="I20" s="210"/>
      <c r="J20" s="15">
        <f>J21+J25+J44+J47+J56+J59+J70+J72</f>
        <v>0</v>
      </c>
      <c r="K20" s="209">
        <f t="shared" si="0"/>
        <v>0</v>
      </c>
      <c r="L20" s="15">
        <f>L21+L25+L44+L47+L56+L59+L70+L72</f>
        <v>63654.9</v>
      </c>
      <c r="M20" s="209">
        <f t="shared" si="1"/>
        <v>0</v>
      </c>
      <c r="N20" s="209">
        <f t="shared" si="7"/>
        <v>104108.47569999998</v>
      </c>
      <c r="O20" s="12">
        <f t="shared" si="2"/>
        <v>0.37943263679809236</v>
      </c>
      <c r="P20" s="211">
        <f t="shared" si="3"/>
        <v>0.62056736320190775</v>
      </c>
    </row>
    <row r="21" spans="1:16" x14ac:dyDescent="0.2">
      <c r="A21" s="27" t="s">
        <v>1108</v>
      </c>
      <c r="B21" s="27" t="s">
        <v>45</v>
      </c>
      <c r="C21" s="28"/>
      <c r="D21" s="29"/>
      <c r="E21" s="29"/>
      <c r="F21" s="15">
        <f>F22</f>
        <v>31059.276900000001</v>
      </c>
      <c r="G21" s="209"/>
      <c r="H21" s="15">
        <f>H22</f>
        <v>0</v>
      </c>
      <c r="I21" s="210"/>
      <c r="J21" s="15">
        <f>J22</f>
        <v>0</v>
      </c>
      <c r="K21" s="209"/>
      <c r="L21" s="15">
        <f>L22</f>
        <v>0</v>
      </c>
      <c r="M21" s="209"/>
      <c r="N21" s="15">
        <f>N22</f>
        <v>31059.276900000001</v>
      </c>
      <c r="O21" s="12" t="str">
        <f t="shared" si="2"/>
        <v xml:space="preserve"> </v>
      </c>
      <c r="P21" s="211">
        <f t="shared" si="3"/>
        <v>1</v>
      </c>
    </row>
    <row r="22" spans="1:16" x14ac:dyDescent="0.2">
      <c r="A22" s="27" t="s">
        <v>1109</v>
      </c>
      <c r="B22" s="27" t="s">
        <v>277</v>
      </c>
      <c r="C22" s="28"/>
      <c r="D22" s="29"/>
      <c r="E22" s="29"/>
      <c r="F22" s="15">
        <f>F23+F24</f>
        <v>31059.276900000001</v>
      </c>
      <c r="G22" s="209"/>
      <c r="H22" s="15">
        <f>H23+H24</f>
        <v>0</v>
      </c>
      <c r="I22" s="210"/>
      <c r="J22" s="15">
        <f>J23+J24</f>
        <v>0</v>
      </c>
      <c r="K22" s="209"/>
      <c r="L22" s="15">
        <f>L23+L24</f>
        <v>0</v>
      </c>
      <c r="M22" s="209"/>
      <c r="N22" s="15">
        <f>N23+N24</f>
        <v>31059.276900000001</v>
      </c>
      <c r="O22" s="12" t="str">
        <f t="shared" si="2"/>
        <v xml:space="preserve"> </v>
      </c>
      <c r="P22" s="211">
        <f t="shared" si="3"/>
        <v>1</v>
      </c>
    </row>
    <row r="23" spans="1:16" ht="41.25" customHeight="1" x14ac:dyDescent="0.2">
      <c r="A23" s="26" t="s">
        <v>1110</v>
      </c>
      <c r="B23" s="26" t="s">
        <v>1111</v>
      </c>
      <c r="C23" s="24" t="s">
        <v>23</v>
      </c>
      <c r="D23" s="25">
        <v>65.75</v>
      </c>
      <c r="E23" s="25">
        <v>123.85</v>
      </c>
      <c r="F23" s="14">
        <f t="shared" si="4"/>
        <v>8143.1374999999998</v>
      </c>
      <c r="G23" s="1"/>
      <c r="H23" s="2">
        <f t="shared" si="5"/>
        <v>0</v>
      </c>
      <c r="I23" s="3"/>
      <c r="J23" s="2">
        <f t="shared" si="6"/>
        <v>0</v>
      </c>
      <c r="K23" s="2">
        <f t="shared" si="0"/>
        <v>0</v>
      </c>
      <c r="L23" s="2">
        <f t="shared" si="0"/>
        <v>0</v>
      </c>
      <c r="M23" s="2">
        <f t="shared" si="1"/>
        <v>65.75</v>
      </c>
      <c r="N23" s="2">
        <f t="shared" si="7"/>
        <v>8143.1374999999998</v>
      </c>
      <c r="O23" s="11" t="str">
        <f t="shared" si="2"/>
        <v xml:space="preserve"> </v>
      </c>
      <c r="P23" s="22">
        <f t="shared" si="3"/>
        <v>1</v>
      </c>
    </row>
    <row r="24" spans="1:16" ht="25.5" x14ac:dyDescent="0.2">
      <c r="A24" s="26" t="s">
        <v>1112</v>
      </c>
      <c r="B24" s="26" t="s">
        <v>1113</v>
      </c>
      <c r="C24" s="24" t="s">
        <v>35</v>
      </c>
      <c r="D24" s="25">
        <v>2.89</v>
      </c>
      <c r="E24" s="25">
        <v>7929.46</v>
      </c>
      <c r="F24" s="14">
        <f t="shared" si="4"/>
        <v>22916.1394</v>
      </c>
      <c r="G24" s="1"/>
      <c r="H24" s="2">
        <f t="shared" si="5"/>
        <v>0</v>
      </c>
      <c r="I24" s="3"/>
      <c r="J24" s="2">
        <f t="shared" si="6"/>
        <v>0</v>
      </c>
      <c r="K24" s="2">
        <f t="shared" si="0"/>
        <v>0</v>
      </c>
      <c r="L24" s="2">
        <f t="shared" si="0"/>
        <v>0</v>
      </c>
      <c r="M24" s="2">
        <f t="shared" si="1"/>
        <v>2.89</v>
      </c>
      <c r="N24" s="2">
        <f t="shared" si="7"/>
        <v>22916.1394</v>
      </c>
      <c r="O24" s="11" t="str">
        <f t="shared" si="2"/>
        <v xml:space="preserve"> </v>
      </c>
      <c r="P24" s="22">
        <f t="shared" si="3"/>
        <v>1</v>
      </c>
    </row>
    <row r="25" spans="1:16" x14ac:dyDescent="0.2">
      <c r="A25" s="27" t="s">
        <v>1114</v>
      </c>
      <c r="B25" s="27" t="s">
        <v>48</v>
      </c>
      <c r="C25" s="28"/>
      <c r="D25" s="29"/>
      <c r="E25" s="29"/>
      <c r="F25" s="15">
        <f>F26+F30+F34+F37+F41</f>
        <v>67804.871599999999</v>
      </c>
      <c r="G25" s="209"/>
      <c r="H25" s="15">
        <f>H26+H30+H34+H37+H41</f>
        <v>63654.9</v>
      </c>
      <c r="I25" s="210"/>
      <c r="J25" s="15">
        <f>J26+J30+J34+J37+J41</f>
        <v>0</v>
      </c>
      <c r="K25" s="209">
        <f t="shared" si="0"/>
        <v>0</v>
      </c>
      <c r="L25" s="209">
        <f t="shared" si="0"/>
        <v>63654.9</v>
      </c>
      <c r="M25" s="209">
        <f t="shared" si="1"/>
        <v>0</v>
      </c>
      <c r="N25" s="209">
        <f t="shared" si="7"/>
        <v>4149.9715999999971</v>
      </c>
      <c r="O25" s="12">
        <f t="shared" si="2"/>
        <v>0.93879537705665383</v>
      </c>
      <c r="P25" s="211">
        <f t="shared" si="3"/>
        <v>6.120462294334611E-2</v>
      </c>
    </row>
    <row r="26" spans="1:16" ht="25.5" x14ac:dyDescent="0.2">
      <c r="A26" s="27" t="s">
        <v>1115</v>
      </c>
      <c r="B26" s="27" t="s">
        <v>1116</v>
      </c>
      <c r="C26" s="28"/>
      <c r="D26" s="29"/>
      <c r="E26" s="29"/>
      <c r="F26" s="30">
        <f>SUM(F27:F29)</f>
        <v>2605.2000000000003</v>
      </c>
      <c r="G26" s="31"/>
      <c r="H26" s="30">
        <f>SUM(H27:H29)</f>
        <v>536.4</v>
      </c>
      <c r="I26" s="31"/>
      <c r="J26" s="30">
        <f>SUM(J27:J29)</f>
        <v>0</v>
      </c>
      <c r="K26" s="31"/>
      <c r="L26" s="30">
        <f>SUM(L27:L29)</f>
        <v>536.4</v>
      </c>
      <c r="M26" s="31"/>
      <c r="N26" s="30">
        <f>SUM(N27:N29)</f>
        <v>2068.8000000000002</v>
      </c>
      <c r="O26" s="13">
        <f t="shared" si="2"/>
        <v>0.20589590050667891</v>
      </c>
      <c r="P26" s="21">
        <f t="shared" si="3"/>
        <v>0.79410409949332106</v>
      </c>
    </row>
    <row r="27" spans="1:16" ht="24" customHeight="1" x14ac:dyDescent="0.2">
      <c r="A27" s="26" t="s">
        <v>1117</v>
      </c>
      <c r="B27" s="26" t="s">
        <v>1118</v>
      </c>
      <c r="C27" s="24" t="s">
        <v>31</v>
      </c>
      <c r="D27" s="25">
        <v>40</v>
      </c>
      <c r="E27" s="25">
        <v>10.49</v>
      </c>
      <c r="F27" s="14">
        <f t="shared" si="4"/>
        <v>419.6</v>
      </c>
      <c r="G27" s="1">
        <v>40</v>
      </c>
      <c r="H27" s="2">
        <f t="shared" si="5"/>
        <v>419.6</v>
      </c>
      <c r="I27" s="3">
        <v>0</v>
      </c>
      <c r="J27" s="2">
        <f t="shared" si="6"/>
        <v>0</v>
      </c>
      <c r="K27" s="2">
        <f t="shared" si="0"/>
        <v>40</v>
      </c>
      <c r="L27" s="2">
        <f t="shared" si="0"/>
        <v>419.6</v>
      </c>
      <c r="M27" s="2">
        <f t="shared" si="1"/>
        <v>0</v>
      </c>
      <c r="N27" s="2">
        <f t="shared" si="7"/>
        <v>0</v>
      </c>
      <c r="O27" s="11">
        <f t="shared" si="2"/>
        <v>1</v>
      </c>
      <c r="P27" s="22" t="str">
        <f t="shared" si="3"/>
        <v xml:space="preserve"> </v>
      </c>
    </row>
    <row r="28" spans="1:16" ht="33" customHeight="1" x14ac:dyDescent="0.2">
      <c r="A28" s="26" t="s">
        <v>1119</v>
      </c>
      <c r="B28" s="26" t="s">
        <v>1120</v>
      </c>
      <c r="C28" s="24" t="s">
        <v>38</v>
      </c>
      <c r="D28" s="25">
        <v>5</v>
      </c>
      <c r="E28" s="25">
        <v>23.36</v>
      </c>
      <c r="F28" s="14">
        <f t="shared" si="4"/>
        <v>116.8</v>
      </c>
      <c r="G28" s="1">
        <v>5</v>
      </c>
      <c r="H28" s="2">
        <f t="shared" si="5"/>
        <v>116.8</v>
      </c>
      <c r="I28" s="3">
        <v>0</v>
      </c>
      <c r="J28" s="2">
        <f t="shared" si="6"/>
        <v>0</v>
      </c>
      <c r="K28" s="2">
        <f t="shared" si="0"/>
        <v>5</v>
      </c>
      <c r="L28" s="2">
        <f t="shared" si="0"/>
        <v>116.8</v>
      </c>
      <c r="M28" s="2">
        <f t="shared" si="1"/>
        <v>0</v>
      </c>
      <c r="N28" s="2">
        <f t="shared" si="7"/>
        <v>0</v>
      </c>
      <c r="O28" s="11">
        <f t="shared" si="2"/>
        <v>1</v>
      </c>
      <c r="P28" s="22" t="str">
        <f t="shared" si="3"/>
        <v xml:space="preserve"> </v>
      </c>
    </row>
    <row r="29" spans="1:16" ht="26.25" customHeight="1" x14ac:dyDescent="0.2">
      <c r="A29" s="26" t="s">
        <v>1121</v>
      </c>
      <c r="B29" s="26" t="s">
        <v>1122</v>
      </c>
      <c r="C29" s="24" t="s">
        <v>31</v>
      </c>
      <c r="D29" s="25">
        <v>96</v>
      </c>
      <c r="E29" s="25">
        <v>21.55</v>
      </c>
      <c r="F29" s="14">
        <f t="shared" si="4"/>
        <v>2068.8000000000002</v>
      </c>
      <c r="G29" s="1"/>
      <c r="H29" s="2">
        <f t="shared" si="5"/>
        <v>0</v>
      </c>
      <c r="I29" s="3"/>
      <c r="J29" s="2">
        <f t="shared" si="6"/>
        <v>0</v>
      </c>
      <c r="K29" s="2">
        <f t="shared" si="0"/>
        <v>0</v>
      </c>
      <c r="L29" s="2">
        <f t="shared" si="0"/>
        <v>0</v>
      </c>
      <c r="M29" s="2">
        <f t="shared" si="1"/>
        <v>96</v>
      </c>
      <c r="N29" s="2">
        <f t="shared" si="7"/>
        <v>2068.8000000000002</v>
      </c>
      <c r="O29" s="11" t="str">
        <f t="shared" si="2"/>
        <v xml:space="preserve"> </v>
      </c>
      <c r="P29" s="22">
        <f t="shared" si="3"/>
        <v>1</v>
      </c>
    </row>
    <row r="30" spans="1:16" x14ac:dyDescent="0.2">
      <c r="A30" s="27" t="s">
        <v>1123</v>
      </c>
      <c r="B30" s="27" t="s">
        <v>316</v>
      </c>
      <c r="C30" s="28"/>
      <c r="D30" s="29"/>
      <c r="E30" s="29"/>
      <c r="F30" s="15">
        <f>F31</f>
        <v>14589.622600000001</v>
      </c>
      <c r="G30" s="209"/>
      <c r="H30" s="15">
        <f>H31</f>
        <v>14352.32</v>
      </c>
      <c r="I30" s="210"/>
      <c r="J30" s="15">
        <f>J31</f>
        <v>0</v>
      </c>
      <c r="K30" s="209">
        <f t="shared" si="0"/>
        <v>0</v>
      </c>
      <c r="L30" s="209">
        <f t="shared" si="0"/>
        <v>14352.32</v>
      </c>
      <c r="M30" s="209">
        <f t="shared" si="1"/>
        <v>0</v>
      </c>
      <c r="N30" s="209">
        <f t="shared" si="7"/>
        <v>237.30260000000089</v>
      </c>
      <c r="O30" s="12">
        <f t="shared" si="2"/>
        <v>0.98373483629384617</v>
      </c>
      <c r="P30" s="211">
        <f t="shared" si="3"/>
        <v>1.6265163706153777E-2</v>
      </c>
    </row>
    <row r="31" spans="1:16" ht="30.75" customHeight="1" x14ac:dyDescent="0.2">
      <c r="A31" s="27" t="s">
        <v>1124</v>
      </c>
      <c r="B31" s="27" t="s">
        <v>1125</v>
      </c>
      <c r="C31" s="28"/>
      <c r="D31" s="29"/>
      <c r="E31" s="29"/>
      <c r="F31" s="15">
        <f>SUM(F32:F33)</f>
        <v>14589.622600000001</v>
      </c>
      <c r="G31" s="209"/>
      <c r="H31" s="15">
        <f>SUM(H32:H33)</f>
        <v>14352.32</v>
      </c>
      <c r="I31" s="210"/>
      <c r="J31" s="15">
        <f>SUM(J32:J33)</f>
        <v>0</v>
      </c>
      <c r="K31" s="209">
        <f t="shared" si="0"/>
        <v>0</v>
      </c>
      <c r="L31" s="209">
        <f t="shared" si="0"/>
        <v>14352.32</v>
      </c>
      <c r="M31" s="209">
        <f t="shared" si="1"/>
        <v>0</v>
      </c>
      <c r="N31" s="209">
        <f t="shared" si="7"/>
        <v>237.30260000000089</v>
      </c>
      <c r="O31" s="12">
        <f t="shared" si="2"/>
        <v>0.98373483629384617</v>
      </c>
      <c r="P31" s="211">
        <f t="shared" si="3"/>
        <v>1.6265163706153777E-2</v>
      </c>
    </row>
    <row r="32" spans="1:16" ht="25.5" x14ac:dyDescent="0.2">
      <c r="A32" s="26" t="s">
        <v>1126</v>
      </c>
      <c r="B32" s="26" t="s">
        <v>1113</v>
      </c>
      <c r="C32" s="24" t="s">
        <v>35</v>
      </c>
      <c r="D32" s="25">
        <v>1.81</v>
      </c>
      <c r="E32" s="25">
        <v>7929.46</v>
      </c>
      <c r="F32" s="14">
        <f t="shared" si="4"/>
        <v>14352.322600000001</v>
      </c>
      <c r="G32" s="1">
        <v>1.81</v>
      </c>
      <c r="H32" s="2">
        <f t="shared" si="5"/>
        <v>14352.32</v>
      </c>
      <c r="I32" s="3">
        <v>0</v>
      </c>
      <c r="J32" s="2">
        <f t="shared" si="6"/>
        <v>0</v>
      </c>
      <c r="K32" s="2">
        <f t="shared" si="0"/>
        <v>1.81</v>
      </c>
      <c r="L32" s="2">
        <f t="shared" si="0"/>
        <v>14352.32</v>
      </c>
      <c r="M32" s="2">
        <f t="shared" si="1"/>
        <v>0</v>
      </c>
      <c r="N32" s="2">
        <f t="shared" si="7"/>
        <v>2.6000000016210834E-3</v>
      </c>
      <c r="O32" s="11">
        <f t="shared" si="2"/>
        <v>0.9999998188446515</v>
      </c>
      <c r="P32" s="22">
        <f t="shared" si="3"/>
        <v>1.8115534844660495E-7</v>
      </c>
    </row>
    <row r="33" spans="1:16" ht="25.5" x14ac:dyDescent="0.2">
      <c r="A33" s="26" t="s">
        <v>1127</v>
      </c>
      <c r="B33" s="26" t="s">
        <v>1128</v>
      </c>
      <c r="C33" s="24" t="s">
        <v>38</v>
      </c>
      <c r="D33" s="25">
        <v>10</v>
      </c>
      <c r="E33" s="25">
        <v>23.73</v>
      </c>
      <c r="F33" s="14">
        <f t="shared" si="4"/>
        <v>237.3</v>
      </c>
      <c r="G33" s="1"/>
      <c r="H33" s="2">
        <f t="shared" si="5"/>
        <v>0</v>
      </c>
      <c r="I33" s="3"/>
      <c r="J33" s="2">
        <f t="shared" si="6"/>
        <v>0</v>
      </c>
      <c r="K33" s="2">
        <f t="shared" si="0"/>
        <v>0</v>
      </c>
      <c r="L33" s="2">
        <f t="shared" si="0"/>
        <v>0</v>
      </c>
      <c r="M33" s="2">
        <f t="shared" si="1"/>
        <v>10</v>
      </c>
      <c r="N33" s="2">
        <f t="shared" si="7"/>
        <v>237.3</v>
      </c>
      <c r="O33" s="11" t="str">
        <f t="shared" si="2"/>
        <v xml:space="preserve"> </v>
      </c>
      <c r="P33" s="22">
        <f t="shared" si="3"/>
        <v>1</v>
      </c>
    </row>
    <row r="34" spans="1:16" x14ac:dyDescent="0.2">
      <c r="A34" s="27" t="s">
        <v>1129</v>
      </c>
      <c r="B34" s="27" t="s">
        <v>1130</v>
      </c>
      <c r="C34" s="28"/>
      <c r="D34" s="29"/>
      <c r="E34" s="29"/>
      <c r="F34" s="15">
        <f>SUM(F35:F36)</f>
        <v>7770.2870000000003</v>
      </c>
      <c r="G34" s="209"/>
      <c r="H34" s="15">
        <f>SUM(H35:H36)</f>
        <v>7532.99</v>
      </c>
      <c r="I34" s="210"/>
      <c r="J34" s="15">
        <f>SUM(J35:J36)</f>
        <v>0</v>
      </c>
      <c r="K34" s="209">
        <f t="shared" si="0"/>
        <v>0</v>
      </c>
      <c r="L34" s="209">
        <f t="shared" si="0"/>
        <v>7532.99</v>
      </c>
      <c r="M34" s="209">
        <f t="shared" si="1"/>
        <v>0</v>
      </c>
      <c r="N34" s="209">
        <f t="shared" si="7"/>
        <v>237.29700000000048</v>
      </c>
      <c r="O34" s="12">
        <f t="shared" si="2"/>
        <v>0.96946097357793859</v>
      </c>
      <c r="P34" s="211">
        <f t="shared" si="3"/>
        <v>3.0539026422061435E-2</v>
      </c>
    </row>
    <row r="35" spans="1:16" ht="25.5" x14ac:dyDescent="0.2">
      <c r="A35" s="26" t="s">
        <v>1131</v>
      </c>
      <c r="B35" s="26" t="s">
        <v>1113</v>
      </c>
      <c r="C35" s="24" t="s">
        <v>35</v>
      </c>
      <c r="D35" s="25">
        <v>0.95</v>
      </c>
      <c r="E35" s="25">
        <v>7929.46</v>
      </c>
      <c r="F35" s="14">
        <f t="shared" si="4"/>
        <v>7532.9870000000001</v>
      </c>
      <c r="G35" s="1">
        <v>0.95</v>
      </c>
      <c r="H35" s="2">
        <f t="shared" si="5"/>
        <v>7532.99</v>
      </c>
      <c r="I35" s="3">
        <v>0</v>
      </c>
      <c r="J35" s="2">
        <f t="shared" si="6"/>
        <v>0</v>
      </c>
      <c r="K35" s="2">
        <f t="shared" si="0"/>
        <v>0.95</v>
      </c>
      <c r="L35" s="2">
        <f t="shared" si="0"/>
        <v>7532.99</v>
      </c>
      <c r="M35" s="2">
        <f t="shared" si="1"/>
        <v>0</v>
      </c>
      <c r="N35" s="2">
        <f t="shared" si="7"/>
        <v>-2.9999999997016857E-3</v>
      </c>
      <c r="O35" s="11">
        <f t="shared" si="2"/>
        <v>1.0000003982483974</v>
      </c>
      <c r="P35" s="22">
        <f t="shared" si="3"/>
        <v>-3.9824839730928589E-7</v>
      </c>
    </row>
    <row r="36" spans="1:16" ht="25.5" x14ac:dyDescent="0.2">
      <c r="A36" s="26" t="s">
        <v>1132</v>
      </c>
      <c r="B36" s="26" t="s">
        <v>1128</v>
      </c>
      <c r="C36" s="24" t="s">
        <v>38</v>
      </c>
      <c r="D36" s="25">
        <v>10</v>
      </c>
      <c r="E36" s="25">
        <v>23.73</v>
      </c>
      <c r="F36" s="14">
        <f t="shared" si="4"/>
        <v>237.3</v>
      </c>
      <c r="G36" s="1"/>
      <c r="H36" s="2">
        <f t="shared" si="5"/>
        <v>0</v>
      </c>
      <c r="I36" s="3"/>
      <c r="J36" s="2">
        <f t="shared" si="6"/>
        <v>0</v>
      </c>
      <c r="K36" s="2">
        <f t="shared" si="0"/>
        <v>0</v>
      </c>
      <c r="L36" s="2">
        <f t="shared" si="0"/>
        <v>0</v>
      </c>
      <c r="M36" s="2">
        <f t="shared" si="1"/>
        <v>10</v>
      </c>
      <c r="N36" s="2">
        <f t="shared" si="7"/>
        <v>237.3</v>
      </c>
      <c r="O36" s="11" t="str">
        <f t="shared" si="2"/>
        <v xml:space="preserve"> </v>
      </c>
      <c r="P36" s="22">
        <f t="shared" si="3"/>
        <v>1</v>
      </c>
    </row>
    <row r="37" spans="1:16" x14ac:dyDescent="0.2">
      <c r="A37" s="27" t="s">
        <v>1133</v>
      </c>
      <c r="B37" s="27" t="s">
        <v>328</v>
      </c>
      <c r="C37" s="28"/>
      <c r="D37" s="29"/>
      <c r="E37" s="29"/>
      <c r="F37" s="15">
        <f>SUM(F38:F40)</f>
        <v>20321.263200000001</v>
      </c>
      <c r="G37" s="209"/>
      <c r="H37" s="15">
        <f>SUM(H38:H40)</f>
        <v>19189.29</v>
      </c>
      <c r="I37" s="210"/>
      <c r="J37" s="15">
        <f>SUM(J38:J40)</f>
        <v>0</v>
      </c>
      <c r="K37" s="209">
        <f t="shared" si="0"/>
        <v>0</v>
      </c>
      <c r="L37" s="209">
        <f t="shared" si="0"/>
        <v>19189.29</v>
      </c>
      <c r="M37" s="209">
        <f t="shared" si="1"/>
        <v>0</v>
      </c>
      <c r="N37" s="209">
        <f t="shared" si="7"/>
        <v>1131.9732000000004</v>
      </c>
      <c r="O37" s="12">
        <f t="shared" si="2"/>
        <v>0.94429612033173216</v>
      </c>
      <c r="P37" s="211">
        <f t="shared" si="3"/>
        <v>5.5703879668267883E-2</v>
      </c>
    </row>
    <row r="38" spans="1:16" ht="25.5" x14ac:dyDescent="0.2">
      <c r="A38" s="26" t="s">
        <v>1134</v>
      </c>
      <c r="B38" s="26" t="s">
        <v>1113</v>
      </c>
      <c r="C38" s="24" t="s">
        <v>35</v>
      </c>
      <c r="D38" s="25">
        <v>2.42</v>
      </c>
      <c r="E38" s="25">
        <v>7929.46</v>
      </c>
      <c r="F38" s="14">
        <f t="shared" si="4"/>
        <v>19189.2932</v>
      </c>
      <c r="G38" s="1">
        <v>2.42</v>
      </c>
      <c r="H38" s="2">
        <f t="shared" si="5"/>
        <v>19189.29</v>
      </c>
      <c r="I38" s="3">
        <v>0</v>
      </c>
      <c r="J38" s="2">
        <f t="shared" si="6"/>
        <v>0</v>
      </c>
      <c r="K38" s="2">
        <f t="shared" si="0"/>
        <v>2.42</v>
      </c>
      <c r="L38" s="2">
        <f t="shared" si="0"/>
        <v>19189.29</v>
      </c>
      <c r="M38" s="2">
        <f t="shared" si="1"/>
        <v>0</v>
      </c>
      <c r="N38" s="2">
        <f t="shared" si="7"/>
        <v>3.1999999991967343E-3</v>
      </c>
      <c r="O38" s="11">
        <f t="shared" si="2"/>
        <v>0.99999983324034059</v>
      </c>
      <c r="P38" s="22">
        <f t="shared" si="3"/>
        <v>1.6675965945409256E-7</v>
      </c>
    </row>
    <row r="39" spans="1:16" ht="25.5" x14ac:dyDescent="0.2">
      <c r="A39" s="26" t="s">
        <v>1135</v>
      </c>
      <c r="B39" s="26" t="s">
        <v>1136</v>
      </c>
      <c r="C39" s="24" t="s">
        <v>31</v>
      </c>
      <c r="D39" s="25">
        <v>26</v>
      </c>
      <c r="E39" s="25">
        <v>35.39</v>
      </c>
      <c r="F39" s="14">
        <f t="shared" si="4"/>
        <v>920.14</v>
      </c>
      <c r="G39" s="1"/>
      <c r="H39" s="2">
        <f t="shared" si="5"/>
        <v>0</v>
      </c>
      <c r="I39" s="3"/>
      <c r="J39" s="2">
        <f t="shared" si="6"/>
        <v>0</v>
      </c>
      <c r="K39" s="2">
        <f t="shared" si="0"/>
        <v>0</v>
      </c>
      <c r="L39" s="2">
        <f t="shared" si="0"/>
        <v>0</v>
      </c>
      <c r="M39" s="2">
        <f t="shared" si="1"/>
        <v>26</v>
      </c>
      <c r="N39" s="2">
        <f t="shared" si="7"/>
        <v>920.14</v>
      </c>
      <c r="O39" s="11" t="str">
        <f t="shared" si="2"/>
        <v xml:space="preserve"> </v>
      </c>
      <c r="P39" s="22">
        <f t="shared" si="3"/>
        <v>1</v>
      </c>
    </row>
    <row r="40" spans="1:16" ht="25.5" customHeight="1" x14ac:dyDescent="0.2">
      <c r="A40" s="26" t="s">
        <v>1137</v>
      </c>
      <c r="B40" s="26" t="s">
        <v>1138</v>
      </c>
      <c r="C40" s="24" t="s">
        <v>22</v>
      </c>
      <c r="D40" s="25">
        <v>69</v>
      </c>
      <c r="E40" s="25">
        <v>3.07</v>
      </c>
      <c r="F40" s="14">
        <f t="shared" si="4"/>
        <v>211.82999999999998</v>
      </c>
      <c r="G40" s="1"/>
      <c r="H40" s="2">
        <f t="shared" si="5"/>
        <v>0</v>
      </c>
      <c r="I40" s="3"/>
      <c r="J40" s="2">
        <f t="shared" si="6"/>
        <v>0</v>
      </c>
      <c r="K40" s="2">
        <f t="shared" si="0"/>
        <v>0</v>
      </c>
      <c r="L40" s="2">
        <f t="shared" si="0"/>
        <v>0</v>
      </c>
      <c r="M40" s="2">
        <f t="shared" si="1"/>
        <v>69</v>
      </c>
      <c r="N40" s="2">
        <f t="shared" si="7"/>
        <v>211.82999999999998</v>
      </c>
      <c r="O40" s="11" t="str">
        <f t="shared" si="2"/>
        <v xml:space="preserve"> </v>
      </c>
      <c r="P40" s="22">
        <f t="shared" si="3"/>
        <v>1</v>
      </c>
    </row>
    <row r="41" spans="1:16" x14ac:dyDescent="0.2">
      <c r="A41" s="27" t="s">
        <v>1139</v>
      </c>
      <c r="B41" s="27" t="s">
        <v>334</v>
      </c>
      <c r="C41" s="28"/>
      <c r="D41" s="29"/>
      <c r="E41" s="29"/>
      <c r="F41" s="15">
        <f>SUM(F42:F43)</f>
        <v>22518.498799999998</v>
      </c>
      <c r="G41" s="209"/>
      <c r="H41" s="15">
        <f>SUM(H42:H43)</f>
        <v>22043.9</v>
      </c>
      <c r="I41" s="210"/>
      <c r="J41" s="15">
        <f>SUM(J42:J43)</f>
        <v>0</v>
      </c>
      <c r="K41" s="209">
        <f t="shared" si="0"/>
        <v>0</v>
      </c>
      <c r="L41" s="15">
        <f>SUM(L42:L43)</f>
        <v>22043.9</v>
      </c>
      <c r="M41" s="209">
        <f t="shared" si="1"/>
        <v>0</v>
      </c>
      <c r="N41" s="15">
        <f>SUM(N42:N43)</f>
        <v>474.5987999999976</v>
      </c>
      <c r="O41" s="12">
        <f t="shared" si="2"/>
        <v>0.9789240479920448</v>
      </c>
      <c r="P41" s="211">
        <f t="shared" si="3"/>
        <v>2.1075952007955239E-2</v>
      </c>
    </row>
    <row r="42" spans="1:16" ht="25.5" x14ac:dyDescent="0.2">
      <c r="A42" s="26" t="s">
        <v>1140</v>
      </c>
      <c r="B42" s="26" t="s">
        <v>1113</v>
      </c>
      <c r="C42" s="24" t="s">
        <v>35</v>
      </c>
      <c r="D42" s="25">
        <v>2.78</v>
      </c>
      <c r="E42" s="25">
        <v>7929.46</v>
      </c>
      <c r="F42" s="14">
        <f t="shared" si="4"/>
        <v>22043.898799999999</v>
      </c>
      <c r="G42" s="212">
        <v>2.78</v>
      </c>
      <c r="H42" s="2">
        <f t="shared" si="5"/>
        <v>22043.9</v>
      </c>
      <c r="I42" s="3">
        <v>0</v>
      </c>
      <c r="J42" s="2">
        <f t="shared" si="6"/>
        <v>0</v>
      </c>
      <c r="K42" s="2">
        <f t="shared" si="0"/>
        <v>2.78</v>
      </c>
      <c r="L42" s="2">
        <f t="shared" si="0"/>
        <v>22043.9</v>
      </c>
      <c r="M42" s="2">
        <f t="shared" si="1"/>
        <v>0</v>
      </c>
      <c r="N42" s="2">
        <f t="shared" si="7"/>
        <v>-1.2000000024272595E-3</v>
      </c>
      <c r="O42" s="11">
        <f t="shared" si="2"/>
        <v>1.0000000544368315</v>
      </c>
      <c r="P42" s="22">
        <f t="shared" si="3"/>
        <v>-5.4436831402404166E-8</v>
      </c>
    </row>
    <row r="43" spans="1:16" ht="25.5" x14ac:dyDescent="0.2">
      <c r="A43" s="26" t="s">
        <v>1141</v>
      </c>
      <c r="B43" s="26" t="s">
        <v>1128</v>
      </c>
      <c r="C43" s="24" t="s">
        <v>38</v>
      </c>
      <c r="D43" s="25">
        <v>20</v>
      </c>
      <c r="E43" s="25">
        <v>23.73</v>
      </c>
      <c r="F43" s="14">
        <f t="shared" si="4"/>
        <v>474.6</v>
      </c>
      <c r="G43" s="1"/>
      <c r="H43" s="2">
        <f t="shared" si="5"/>
        <v>0</v>
      </c>
      <c r="I43" s="3"/>
      <c r="J43" s="2">
        <f t="shared" si="6"/>
        <v>0</v>
      </c>
      <c r="K43" s="2">
        <f t="shared" si="0"/>
        <v>0</v>
      </c>
      <c r="L43" s="2">
        <f t="shared" si="0"/>
        <v>0</v>
      </c>
      <c r="M43" s="2">
        <f t="shared" si="1"/>
        <v>20</v>
      </c>
      <c r="N43" s="2">
        <f t="shared" si="7"/>
        <v>474.6</v>
      </c>
      <c r="O43" s="11" t="str">
        <f t="shared" si="2"/>
        <v xml:space="preserve"> </v>
      </c>
      <c r="P43" s="22">
        <f t="shared" si="3"/>
        <v>1</v>
      </c>
    </row>
    <row r="44" spans="1:16" ht="25.5" x14ac:dyDescent="0.2">
      <c r="A44" s="27" t="s">
        <v>1142</v>
      </c>
      <c r="B44" s="27" t="s">
        <v>1143</v>
      </c>
      <c r="C44" s="28"/>
      <c r="D44" s="29"/>
      <c r="E44" s="29"/>
      <c r="F44" s="15">
        <f>F45</f>
        <v>41961.46</v>
      </c>
      <c r="G44" s="209"/>
      <c r="H44" s="15">
        <f>H45</f>
        <v>0</v>
      </c>
      <c r="I44" s="210"/>
      <c r="J44" s="15">
        <f>J45</f>
        <v>0</v>
      </c>
      <c r="K44" s="209"/>
      <c r="L44" s="15">
        <f>L45</f>
        <v>0</v>
      </c>
      <c r="M44" s="209"/>
      <c r="N44" s="15">
        <f>N45</f>
        <v>41961.46</v>
      </c>
      <c r="O44" s="12" t="str">
        <f t="shared" si="2"/>
        <v xml:space="preserve"> </v>
      </c>
      <c r="P44" s="211">
        <f t="shared" si="3"/>
        <v>1</v>
      </c>
    </row>
    <row r="45" spans="1:16" x14ac:dyDescent="0.2">
      <c r="A45" s="27" t="s">
        <v>1144</v>
      </c>
      <c r="B45" s="27" t="s">
        <v>480</v>
      </c>
      <c r="C45" s="28"/>
      <c r="D45" s="29"/>
      <c r="E45" s="29"/>
      <c r="F45" s="15">
        <f>F46</f>
        <v>41961.46</v>
      </c>
      <c r="G45" s="209"/>
      <c r="H45" s="15">
        <f>H46</f>
        <v>0</v>
      </c>
      <c r="I45" s="210"/>
      <c r="J45" s="15">
        <f>J46</f>
        <v>0</v>
      </c>
      <c r="K45" s="209"/>
      <c r="L45" s="15">
        <f>L46</f>
        <v>0</v>
      </c>
      <c r="M45" s="209"/>
      <c r="N45" s="15">
        <f>N46</f>
        <v>41961.46</v>
      </c>
      <c r="O45" s="12" t="str">
        <f t="shared" si="2"/>
        <v xml:space="preserve"> </v>
      </c>
      <c r="P45" s="211">
        <f t="shared" si="3"/>
        <v>1</v>
      </c>
    </row>
    <row r="46" spans="1:16" ht="76.5" x14ac:dyDescent="0.2">
      <c r="A46" s="26" t="s">
        <v>1145</v>
      </c>
      <c r="B46" s="26" t="s">
        <v>1146</v>
      </c>
      <c r="C46" s="24" t="s">
        <v>22</v>
      </c>
      <c r="D46" s="25">
        <v>1</v>
      </c>
      <c r="E46" s="25">
        <v>41961.46</v>
      </c>
      <c r="F46" s="14">
        <f t="shared" si="4"/>
        <v>41961.46</v>
      </c>
      <c r="G46" s="1"/>
      <c r="H46" s="2">
        <f t="shared" si="5"/>
        <v>0</v>
      </c>
      <c r="I46" s="3"/>
      <c r="J46" s="2">
        <f t="shared" si="6"/>
        <v>0</v>
      </c>
      <c r="K46" s="2">
        <f t="shared" si="0"/>
        <v>0</v>
      </c>
      <c r="L46" s="2">
        <f t="shared" si="0"/>
        <v>0</v>
      </c>
      <c r="M46" s="2">
        <f t="shared" si="1"/>
        <v>1</v>
      </c>
      <c r="N46" s="2">
        <f t="shared" si="7"/>
        <v>41961.46</v>
      </c>
      <c r="O46" s="11" t="str">
        <f t="shared" si="2"/>
        <v xml:space="preserve"> </v>
      </c>
      <c r="P46" s="22">
        <f t="shared" si="3"/>
        <v>1</v>
      </c>
    </row>
    <row r="47" spans="1:16" ht="29.25" customHeight="1" x14ac:dyDescent="0.2">
      <c r="A47" s="27" t="s">
        <v>1147</v>
      </c>
      <c r="B47" s="213" t="s">
        <v>652</v>
      </c>
      <c r="C47" s="28"/>
      <c r="D47" s="29"/>
      <c r="E47" s="29"/>
      <c r="F47" s="15">
        <f>SUM(F48:F55)</f>
        <v>24051.219999999998</v>
      </c>
      <c r="G47" s="209"/>
      <c r="H47" s="15">
        <f>SUM(H48:H55)</f>
        <v>0</v>
      </c>
      <c r="I47" s="210"/>
      <c r="J47" s="15">
        <f>SUM(J48:J55)</f>
        <v>0</v>
      </c>
      <c r="K47" s="209"/>
      <c r="L47" s="15">
        <f>SUM(L48:L55)</f>
        <v>0</v>
      </c>
      <c r="M47" s="209"/>
      <c r="N47" s="15">
        <f>SUM(N48:N55)</f>
        <v>24051.219999999998</v>
      </c>
      <c r="O47" s="12" t="str">
        <f t="shared" si="2"/>
        <v xml:space="preserve"> </v>
      </c>
      <c r="P47" s="211">
        <f t="shared" si="3"/>
        <v>1</v>
      </c>
    </row>
    <row r="48" spans="1:16" x14ac:dyDescent="0.2">
      <c r="A48" s="26" t="s">
        <v>1148</v>
      </c>
      <c r="B48" s="26" t="s">
        <v>1149</v>
      </c>
      <c r="C48" s="24" t="s">
        <v>22</v>
      </c>
      <c r="D48" s="25">
        <v>1</v>
      </c>
      <c r="E48" s="25">
        <v>10.210000000000001</v>
      </c>
      <c r="F48" s="14">
        <f t="shared" si="4"/>
        <v>10.210000000000001</v>
      </c>
      <c r="G48" s="1"/>
      <c r="H48" s="2">
        <f t="shared" si="5"/>
        <v>0</v>
      </c>
      <c r="I48" s="3"/>
      <c r="J48" s="2">
        <f t="shared" si="6"/>
        <v>0</v>
      </c>
      <c r="K48" s="2">
        <f t="shared" si="0"/>
        <v>0</v>
      </c>
      <c r="L48" s="2">
        <f t="shared" si="0"/>
        <v>0</v>
      </c>
      <c r="M48" s="2">
        <f t="shared" si="1"/>
        <v>1</v>
      </c>
      <c r="N48" s="2">
        <f t="shared" si="7"/>
        <v>10.210000000000001</v>
      </c>
      <c r="O48" s="11" t="str">
        <f t="shared" si="2"/>
        <v xml:space="preserve"> </v>
      </c>
      <c r="P48" s="22">
        <f t="shared" si="3"/>
        <v>1</v>
      </c>
    </row>
    <row r="49" spans="1:16" ht="30" customHeight="1" x14ac:dyDescent="0.2">
      <c r="A49" s="26" t="s">
        <v>1150</v>
      </c>
      <c r="B49" s="26" t="s">
        <v>1151</v>
      </c>
      <c r="C49" s="24" t="s">
        <v>22</v>
      </c>
      <c r="D49" s="25">
        <v>1</v>
      </c>
      <c r="E49" s="25">
        <v>28.81</v>
      </c>
      <c r="F49" s="14">
        <f t="shared" si="4"/>
        <v>28.81</v>
      </c>
      <c r="G49" s="1"/>
      <c r="H49" s="2">
        <f t="shared" si="5"/>
        <v>0</v>
      </c>
      <c r="I49" s="3"/>
      <c r="J49" s="2">
        <f t="shared" si="6"/>
        <v>0</v>
      </c>
      <c r="K49" s="2">
        <f t="shared" si="0"/>
        <v>0</v>
      </c>
      <c r="L49" s="2">
        <f t="shared" si="0"/>
        <v>0</v>
      </c>
      <c r="M49" s="2">
        <f t="shared" si="1"/>
        <v>1</v>
      </c>
      <c r="N49" s="2">
        <f t="shared" si="7"/>
        <v>28.81</v>
      </c>
      <c r="O49" s="11" t="str">
        <f t="shared" si="2"/>
        <v xml:space="preserve"> </v>
      </c>
      <c r="P49" s="22">
        <f t="shared" si="3"/>
        <v>1</v>
      </c>
    </row>
    <row r="50" spans="1:16" ht="25.5" x14ac:dyDescent="0.2">
      <c r="A50" s="26" t="s">
        <v>1152</v>
      </c>
      <c r="B50" s="26" t="s">
        <v>1153</v>
      </c>
      <c r="C50" s="24" t="s">
        <v>22</v>
      </c>
      <c r="D50" s="25">
        <v>1</v>
      </c>
      <c r="E50" s="25">
        <v>1726.49</v>
      </c>
      <c r="F50" s="14">
        <f t="shared" si="4"/>
        <v>1726.49</v>
      </c>
      <c r="G50" s="1"/>
      <c r="H50" s="2">
        <f t="shared" si="5"/>
        <v>0</v>
      </c>
      <c r="I50" s="3"/>
      <c r="J50" s="2">
        <f t="shared" si="6"/>
        <v>0</v>
      </c>
      <c r="K50" s="2">
        <f t="shared" si="0"/>
        <v>0</v>
      </c>
      <c r="L50" s="2">
        <f t="shared" si="0"/>
        <v>0</v>
      </c>
      <c r="M50" s="2">
        <f t="shared" si="1"/>
        <v>1</v>
      </c>
      <c r="N50" s="2">
        <f t="shared" si="7"/>
        <v>1726.49</v>
      </c>
      <c r="O50" s="11" t="str">
        <f t="shared" si="2"/>
        <v xml:space="preserve"> </v>
      </c>
      <c r="P50" s="22">
        <f t="shared" si="3"/>
        <v>1</v>
      </c>
    </row>
    <row r="51" spans="1:16" ht="25.5" x14ac:dyDescent="0.2">
      <c r="A51" s="26" t="s">
        <v>1154</v>
      </c>
      <c r="B51" s="26" t="s">
        <v>1155</v>
      </c>
      <c r="C51" s="24" t="s">
        <v>22</v>
      </c>
      <c r="D51" s="25">
        <v>2</v>
      </c>
      <c r="E51" s="25">
        <v>1460.59</v>
      </c>
      <c r="F51" s="14">
        <f t="shared" si="4"/>
        <v>2921.18</v>
      </c>
      <c r="G51" s="1"/>
      <c r="H51" s="2">
        <f t="shared" si="5"/>
        <v>0</v>
      </c>
      <c r="I51" s="3"/>
      <c r="J51" s="2">
        <f t="shared" si="6"/>
        <v>0</v>
      </c>
      <c r="K51" s="2">
        <f t="shared" si="0"/>
        <v>0</v>
      </c>
      <c r="L51" s="2">
        <f t="shared" si="0"/>
        <v>0</v>
      </c>
      <c r="M51" s="2">
        <f t="shared" si="1"/>
        <v>2</v>
      </c>
      <c r="N51" s="2">
        <f t="shared" si="7"/>
        <v>2921.18</v>
      </c>
      <c r="O51" s="11" t="str">
        <f t="shared" si="2"/>
        <v xml:space="preserve"> </v>
      </c>
      <c r="P51" s="22">
        <f t="shared" si="3"/>
        <v>1</v>
      </c>
    </row>
    <row r="52" spans="1:16" ht="35.25" customHeight="1" x14ac:dyDescent="0.2">
      <c r="A52" s="26" t="s">
        <v>1156</v>
      </c>
      <c r="B52" s="26" t="s">
        <v>1157</v>
      </c>
      <c r="C52" s="24" t="s">
        <v>22</v>
      </c>
      <c r="D52" s="25">
        <v>3</v>
      </c>
      <c r="E52" s="25">
        <v>3051.59</v>
      </c>
      <c r="F52" s="14">
        <f t="shared" si="4"/>
        <v>9154.77</v>
      </c>
      <c r="G52" s="1"/>
      <c r="H52" s="2">
        <f t="shared" si="5"/>
        <v>0</v>
      </c>
      <c r="I52" s="3"/>
      <c r="J52" s="2">
        <f t="shared" si="6"/>
        <v>0</v>
      </c>
      <c r="K52" s="2">
        <f t="shared" si="0"/>
        <v>0</v>
      </c>
      <c r="L52" s="2">
        <f t="shared" si="0"/>
        <v>0</v>
      </c>
      <c r="M52" s="2">
        <f t="shared" si="1"/>
        <v>3</v>
      </c>
      <c r="N52" s="2">
        <f t="shared" si="7"/>
        <v>9154.77</v>
      </c>
      <c r="O52" s="11" t="str">
        <f t="shared" si="2"/>
        <v xml:space="preserve"> </v>
      </c>
      <c r="P52" s="22">
        <f t="shared" si="3"/>
        <v>1</v>
      </c>
    </row>
    <row r="53" spans="1:16" ht="25.5" x14ac:dyDescent="0.2">
      <c r="A53" s="26" t="s">
        <v>1158</v>
      </c>
      <c r="B53" s="26" t="s">
        <v>1159</v>
      </c>
      <c r="C53" s="24" t="s">
        <v>166</v>
      </c>
      <c r="D53" s="25">
        <v>1</v>
      </c>
      <c r="E53" s="25">
        <v>187.6</v>
      </c>
      <c r="F53" s="14">
        <f t="shared" si="4"/>
        <v>187.6</v>
      </c>
      <c r="G53" s="1"/>
      <c r="H53" s="2">
        <f t="shared" si="5"/>
        <v>0</v>
      </c>
      <c r="I53" s="3"/>
      <c r="J53" s="2">
        <f t="shared" si="6"/>
        <v>0</v>
      </c>
      <c r="K53" s="2">
        <f t="shared" si="0"/>
        <v>0</v>
      </c>
      <c r="L53" s="2">
        <f t="shared" si="0"/>
        <v>0</v>
      </c>
      <c r="M53" s="2">
        <f t="shared" si="1"/>
        <v>1</v>
      </c>
      <c r="N53" s="2">
        <f t="shared" si="7"/>
        <v>187.6</v>
      </c>
      <c r="O53" s="11" t="str">
        <f t="shared" si="2"/>
        <v xml:space="preserve"> </v>
      </c>
      <c r="P53" s="22">
        <f t="shared" si="3"/>
        <v>1</v>
      </c>
    </row>
    <row r="54" spans="1:16" ht="25.5" x14ac:dyDescent="0.2">
      <c r="A54" s="26" t="s">
        <v>1160</v>
      </c>
      <c r="B54" s="26" t="s">
        <v>1161</v>
      </c>
      <c r="C54" s="24" t="s">
        <v>22</v>
      </c>
      <c r="D54" s="25">
        <v>1</v>
      </c>
      <c r="E54" s="25">
        <v>7689.81</v>
      </c>
      <c r="F54" s="14">
        <f t="shared" si="4"/>
        <v>7689.81</v>
      </c>
      <c r="G54" s="1"/>
      <c r="H54" s="2">
        <f t="shared" si="5"/>
        <v>0</v>
      </c>
      <c r="I54" s="3"/>
      <c r="J54" s="2">
        <f t="shared" si="6"/>
        <v>0</v>
      </c>
      <c r="K54" s="2">
        <f t="shared" si="0"/>
        <v>0</v>
      </c>
      <c r="L54" s="2">
        <f t="shared" si="0"/>
        <v>0</v>
      </c>
      <c r="M54" s="2">
        <f t="shared" si="1"/>
        <v>1</v>
      </c>
      <c r="N54" s="2">
        <f t="shared" si="7"/>
        <v>7689.81</v>
      </c>
      <c r="O54" s="11" t="str">
        <f t="shared" si="2"/>
        <v xml:space="preserve"> </v>
      </c>
      <c r="P54" s="22">
        <f t="shared" si="3"/>
        <v>1</v>
      </c>
    </row>
    <row r="55" spans="1:16" ht="30" customHeight="1" x14ac:dyDescent="0.2">
      <c r="A55" s="26" t="s">
        <v>1162</v>
      </c>
      <c r="B55" s="26" t="s">
        <v>1163</v>
      </c>
      <c r="C55" s="24" t="s">
        <v>22</v>
      </c>
      <c r="D55" s="25">
        <v>1</v>
      </c>
      <c r="E55" s="25">
        <v>2332.35</v>
      </c>
      <c r="F55" s="14">
        <f t="shared" si="4"/>
        <v>2332.35</v>
      </c>
      <c r="G55" s="1"/>
      <c r="H55" s="2">
        <f t="shared" si="5"/>
        <v>0</v>
      </c>
      <c r="I55" s="3"/>
      <c r="J55" s="2">
        <f t="shared" si="6"/>
        <v>0</v>
      </c>
      <c r="K55" s="2">
        <f t="shared" si="0"/>
        <v>0</v>
      </c>
      <c r="L55" s="2">
        <f t="shared" si="0"/>
        <v>0</v>
      </c>
      <c r="M55" s="2">
        <f t="shared" si="1"/>
        <v>1</v>
      </c>
      <c r="N55" s="2">
        <f t="shared" si="7"/>
        <v>2332.35</v>
      </c>
      <c r="O55" s="11" t="str">
        <f t="shared" si="2"/>
        <v xml:space="preserve"> </v>
      </c>
      <c r="P55" s="22">
        <f t="shared" si="3"/>
        <v>1</v>
      </c>
    </row>
    <row r="56" spans="1:16" x14ac:dyDescent="0.2">
      <c r="A56" s="27" t="s">
        <v>1164</v>
      </c>
      <c r="B56" s="27" t="s">
        <v>1165</v>
      </c>
      <c r="C56" s="28"/>
      <c r="D56" s="29"/>
      <c r="E56" s="29"/>
      <c r="F56" s="15">
        <f>SUM(F57:F58)</f>
        <v>647.08000000000004</v>
      </c>
      <c r="G56" s="209"/>
      <c r="H56" s="15">
        <f>SUM(H57:H58)</f>
        <v>0</v>
      </c>
      <c r="I56" s="210"/>
      <c r="J56" s="15">
        <f>SUM(J57:J58)</f>
        <v>0</v>
      </c>
      <c r="K56" s="209">
        <f t="shared" si="0"/>
        <v>0</v>
      </c>
      <c r="L56" s="15">
        <f>SUM(L57:L58)</f>
        <v>0</v>
      </c>
      <c r="M56" s="209"/>
      <c r="N56" s="15">
        <f>SUM(N57:N58)</f>
        <v>647.08000000000004</v>
      </c>
      <c r="O56" s="12" t="str">
        <f t="shared" si="2"/>
        <v xml:space="preserve"> </v>
      </c>
      <c r="P56" s="211">
        <f t="shared" si="3"/>
        <v>1</v>
      </c>
    </row>
    <row r="57" spans="1:16" x14ac:dyDescent="0.2">
      <c r="A57" s="26" t="s">
        <v>1166</v>
      </c>
      <c r="B57" s="26" t="s">
        <v>1167</v>
      </c>
      <c r="C57" s="24" t="s">
        <v>22</v>
      </c>
      <c r="D57" s="25">
        <v>4</v>
      </c>
      <c r="E57" s="25">
        <v>53.43</v>
      </c>
      <c r="F57" s="14">
        <f t="shared" si="4"/>
        <v>213.72</v>
      </c>
      <c r="G57" s="1"/>
      <c r="H57" s="2">
        <f t="shared" si="5"/>
        <v>0</v>
      </c>
      <c r="I57" s="3"/>
      <c r="J57" s="2">
        <f t="shared" si="6"/>
        <v>0</v>
      </c>
      <c r="K57" s="2">
        <f t="shared" si="0"/>
        <v>0</v>
      </c>
      <c r="L57" s="2">
        <f t="shared" si="0"/>
        <v>0</v>
      </c>
      <c r="M57" s="2">
        <f t="shared" si="1"/>
        <v>4</v>
      </c>
      <c r="N57" s="2">
        <f t="shared" si="7"/>
        <v>213.72</v>
      </c>
      <c r="O57" s="11" t="str">
        <f t="shared" si="2"/>
        <v xml:space="preserve"> </v>
      </c>
      <c r="P57" s="22">
        <f t="shared" si="3"/>
        <v>1</v>
      </c>
    </row>
    <row r="58" spans="1:16" x14ac:dyDescent="0.2">
      <c r="A58" s="26" t="s">
        <v>1168</v>
      </c>
      <c r="B58" s="26" t="s">
        <v>1169</v>
      </c>
      <c r="C58" s="24" t="s">
        <v>22</v>
      </c>
      <c r="D58" s="25">
        <v>4</v>
      </c>
      <c r="E58" s="25">
        <v>108.34</v>
      </c>
      <c r="F58" s="14">
        <f t="shared" si="4"/>
        <v>433.36</v>
      </c>
      <c r="G58" s="1"/>
      <c r="H58" s="2">
        <f t="shared" si="5"/>
        <v>0</v>
      </c>
      <c r="I58" s="3"/>
      <c r="J58" s="2">
        <f t="shared" si="6"/>
        <v>0</v>
      </c>
      <c r="K58" s="2">
        <f t="shared" si="0"/>
        <v>0</v>
      </c>
      <c r="L58" s="2">
        <f t="shared" si="0"/>
        <v>0</v>
      </c>
      <c r="M58" s="2">
        <f t="shared" si="1"/>
        <v>4</v>
      </c>
      <c r="N58" s="2">
        <f t="shared" si="7"/>
        <v>433.36</v>
      </c>
      <c r="O58" s="11" t="str">
        <f t="shared" si="2"/>
        <v xml:space="preserve"> </v>
      </c>
      <c r="P58" s="22">
        <f t="shared" si="3"/>
        <v>1</v>
      </c>
    </row>
    <row r="59" spans="1:16" x14ac:dyDescent="0.2">
      <c r="A59" s="27" t="s">
        <v>1170</v>
      </c>
      <c r="B59" s="27" t="s">
        <v>1171</v>
      </c>
      <c r="C59" s="28"/>
      <c r="D59" s="29"/>
      <c r="E59" s="29"/>
      <c r="F59" s="15">
        <f>F60</f>
        <v>1228.72</v>
      </c>
      <c r="G59" s="209"/>
      <c r="H59" s="15">
        <f>H60</f>
        <v>0</v>
      </c>
      <c r="I59" s="210"/>
      <c r="J59" s="15">
        <f>J60</f>
        <v>0</v>
      </c>
      <c r="K59" s="209">
        <f t="shared" si="0"/>
        <v>0</v>
      </c>
      <c r="L59" s="15">
        <f>L60</f>
        <v>0</v>
      </c>
      <c r="M59" s="209"/>
      <c r="N59" s="15">
        <f>N60</f>
        <v>1228.72</v>
      </c>
      <c r="O59" s="12" t="str">
        <f t="shared" si="2"/>
        <v xml:space="preserve"> </v>
      </c>
      <c r="P59" s="211">
        <f t="shared" si="3"/>
        <v>1</v>
      </c>
    </row>
    <row r="60" spans="1:16" x14ac:dyDescent="0.2">
      <c r="A60" s="27" t="s">
        <v>1172</v>
      </c>
      <c r="B60" s="27" t="s">
        <v>1173</v>
      </c>
      <c r="C60" s="28"/>
      <c r="D60" s="29"/>
      <c r="E60" s="29"/>
      <c r="F60" s="15">
        <f>SUM(F61:F69)</f>
        <v>1228.72</v>
      </c>
      <c r="G60" s="209"/>
      <c r="H60" s="15">
        <f>SUM(H61:H69)</f>
        <v>0</v>
      </c>
      <c r="I60" s="210"/>
      <c r="J60" s="15">
        <f>SUM(J61:J69)</f>
        <v>0</v>
      </c>
      <c r="K60" s="209">
        <f t="shared" si="0"/>
        <v>0</v>
      </c>
      <c r="L60" s="15">
        <f>SUM(L61:L69)</f>
        <v>0</v>
      </c>
      <c r="M60" s="209"/>
      <c r="N60" s="15">
        <f>SUM(N61:N69)</f>
        <v>1228.72</v>
      </c>
      <c r="O60" s="12" t="str">
        <f t="shared" si="2"/>
        <v xml:space="preserve"> </v>
      </c>
      <c r="P60" s="211">
        <f t="shared" si="3"/>
        <v>1</v>
      </c>
    </row>
    <row r="61" spans="1:16" ht="38.25" x14ac:dyDescent="0.2">
      <c r="A61" s="26" t="s">
        <v>1174</v>
      </c>
      <c r="B61" s="26" t="s">
        <v>1175</v>
      </c>
      <c r="C61" s="24" t="s">
        <v>22</v>
      </c>
      <c r="D61" s="25">
        <v>2</v>
      </c>
      <c r="E61" s="25">
        <v>137.09</v>
      </c>
      <c r="F61" s="14">
        <f t="shared" si="4"/>
        <v>274.18</v>
      </c>
      <c r="G61" s="1"/>
      <c r="H61" s="2">
        <f t="shared" si="5"/>
        <v>0</v>
      </c>
      <c r="I61" s="3"/>
      <c r="J61" s="2">
        <f t="shared" si="6"/>
        <v>0</v>
      </c>
      <c r="K61" s="2">
        <f t="shared" si="0"/>
        <v>0</v>
      </c>
      <c r="L61" s="2">
        <f t="shared" si="0"/>
        <v>0</v>
      </c>
      <c r="M61" s="2">
        <f t="shared" si="1"/>
        <v>2</v>
      </c>
      <c r="N61" s="2">
        <f t="shared" si="7"/>
        <v>274.18</v>
      </c>
      <c r="O61" s="11" t="str">
        <f t="shared" si="2"/>
        <v xml:space="preserve"> </v>
      </c>
      <c r="P61" s="22">
        <f t="shared" si="3"/>
        <v>1</v>
      </c>
    </row>
    <row r="62" spans="1:16" ht="38.25" x14ac:dyDescent="0.2">
      <c r="A62" s="26" t="s">
        <v>1176</v>
      </c>
      <c r="B62" s="26" t="s">
        <v>1177</v>
      </c>
      <c r="C62" s="24" t="s">
        <v>22</v>
      </c>
      <c r="D62" s="25">
        <v>2</v>
      </c>
      <c r="E62" s="25">
        <v>80.540000000000006</v>
      </c>
      <c r="F62" s="14">
        <f t="shared" si="4"/>
        <v>161.08000000000001</v>
      </c>
      <c r="G62" s="1"/>
      <c r="H62" s="2">
        <f t="shared" si="5"/>
        <v>0</v>
      </c>
      <c r="I62" s="3"/>
      <c r="J62" s="2">
        <f t="shared" si="6"/>
        <v>0</v>
      </c>
      <c r="K62" s="2">
        <f t="shared" si="0"/>
        <v>0</v>
      </c>
      <c r="L62" s="2">
        <f t="shared" si="0"/>
        <v>0</v>
      </c>
      <c r="M62" s="2">
        <f t="shared" si="1"/>
        <v>2</v>
      </c>
      <c r="N62" s="2">
        <f t="shared" si="7"/>
        <v>161.08000000000001</v>
      </c>
      <c r="O62" s="11" t="str">
        <f t="shared" si="2"/>
        <v xml:space="preserve"> </v>
      </c>
      <c r="P62" s="22">
        <f t="shared" si="3"/>
        <v>1</v>
      </c>
    </row>
    <row r="63" spans="1:16" ht="31.15" customHeight="1" x14ac:dyDescent="0.2">
      <c r="A63" s="26" t="s">
        <v>1178</v>
      </c>
      <c r="B63" s="26" t="s">
        <v>1179</v>
      </c>
      <c r="C63" s="24" t="s">
        <v>22</v>
      </c>
      <c r="D63" s="25">
        <v>1</v>
      </c>
      <c r="E63" s="25">
        <v>61.26</v>
      </c>
      <c r="F63" s="14">
        <f t="shared" si="4"/>
        <v>61.26</v>
      </c>
      <c r="G63" s="1"/>
      <c r="H63" s="2">
        <f t="shared" si="5"/>
        <v>0</v>
      </c>
      <c r="I63" s="3"/>
      <c r="J63" s="2">
        <f t="shared" si="6"/>
        <v>0</v>
      </c>
      <c r="K63" s="2">
        <f t="shared" si="0"/>
        <v>0</v>
      </c>
      <c r="L63" s="2">
        <f t="shared" si="0"/>
        <v>0</v>
      </c>
      <c r="M63" s="2">
        <f t="shared" si="1"/>
        <v>1</v>
      </c>
      <c r="N63" s="2">
        <f t="shared" si="7"/>
        <v>61.26</v>
      </c>
      <c r="O63" s="11" t="str">
        <f t="shared" si="2"/>
        <v xml:space="preserve"> </v>
      </c>
      <c r="P63" s="22">
        <f t="shared" si="3"/>
        <v>1</v>
      </c>
    </row>
    <row r="64" spans="1:16" ht="36" customHeight="1" x14ac:dyDescent="0.2">
      <c r="A64" s="26" t="s">
        <v>1180</v>
      </c>
      <c r="B64" s="26" t="s">
        <v>1181</v>
      </c>
      <c r="C64" s="24" t="s">
        <v>22</v>
      </c>
      <c r="D64" s="25">
        <v>1</v>
      </c>
      <c r="E64" s="25">
        <v>102.1</v>
      </c>
      <c r="F64" s="14">
        <f t="shared" si="4"/>
        <v>102.1</v>
      </c>
      <c r="G64" s="1"/>
      <c r="H64" s="2">
        <f t="shared" si="5"/>
        <v>0</v>
      </c>
      <c r="I64" s="3"/>
      <c r="J64" s="2">
        <f t="shared" si="6"/>
        <v>0</v>
      </c>
      <c r="K64" s="2">
        <f t="shared" si="0"/>
        <v>0</v>
      </c>
      <c r="L64" s="2">
        <f t="shared" si="0"/>
        <v>0</v>
      </c>
      <c r="M64" s="2">
        <f t="shared" si="1"/>
        <v>1</v>
      </c>
      <c r="N64" s="2">
        <f t="shared" si="7"/>
        <v>102.1</v>
      </c>
      <c r="O64" s="11" t="str">
        <f t="shared" si="2"/>
        <v xml:space="preserve"> </v>
      </c>
      <c r="P64" s="22">
        <f t="shared" si="3"/>
        <v>1</v>
      </c>
    </row>
    <row r="65" spans="1:16" ht="38.25" x14ac:dyDescent="0.2">
      <c r="A65" s="26" t="s">
        <v>1182</v>
      </c>
      <c r="B65" s="26" t="s">
        <v>1183</v>
      </c>
      <c r="C65" s="24" t="s">
        <v>22</v>
      </c>
      <c r="D65" s="25">
        <v>4</v>
      </c>
      <c r="E65" s="25">
        <v>29.49</v>
      </c>
      <c r="F65" s="14">
        <f t="shared" si="4"/>
        <v>117.96</v>
      </c>
      <c r="G65" s="1"/>
      <c r="H65" s="2">
        <f t="shared" si="5"/>
        <v>0</v>
      </c>
      <c r="I65" s="3"/>
      <c r="J65" s="2">
        <f t="shared" si="6"/>
        <v>0</v>
      </c>
      <c r="K65" s="2">
        <f t="shared" si="0"/>
        <v>0</v>
      </c>
      <c r="L65" s="2">
        <f t="shared" si="0"/>
        <v>0</v>
      </c>
      <c r="M65" s="2">
        <f t="shared" si="1"/>
        <v>4</v>
      </c>
      <c r="N65" s="2">
        <f t="shared" si="7"/>
        <v>117.96</v>
      </c>
      <c r="O65" s="11" t="str">
        <f t="shared" si="2"/>
        <v xml:space="preserve"> </v>
      </c>
      <c r="P65" s="22">
        <f t="shared" si="3"/>
        <v>1</v>
      </c>
    </row>
    <row r="66" spans="1:16" ht="25.5" x14ac:dyDescent="0.2">
      <c r="A66" s="26" t="s">
        <v>1184</v>
      </c>
      <c r="B66" s="26" t="s">
        <v>1185</v>
      </c>
      <c r="C66" s="24" t="s">
        <v>22</v>
      </c>
      <c r="D66" s="25">
        <v>2</v>
      </c>
      <c r="E66" s="25">
        <v>10.44</v>
      </c>
      <c r="F66" s="14">
        <f t="shared" si="4"/>
        <v>20.88</v>
      </c>
      <c r="G66" s="1"/>
      <c r="H66" s="2">
        <f t="shared" si="5"/>
        <v>0</v>
      </c>
      <c r="I66" s="3"/>
      <c r="J66" s="2">
        <f t="shared" si="6"/>
        <v>0</v>
      </c>
      <c r="K66" s="2">
        <f t="shared" si="0"/>
        <v>0</v>
      </c>
      <c r="L66" s="2">
        <f t="shared" si="0"/>
        <v>0</v>
      </c>
      <c r="M66" s="2">
        <f t="shared" si="1"/>
        <v>2</v>
      </c>
      <c r="N66" s="2">
        <f t="shared" si="7"/>
        <v>20.88</v>
      </c>
      <c r="O66" s="11" t="str">
        <f t="shared" si="2"/>
        <v xml:space="preserve"> </v>
      </c>
      <c r="P66" s="22">
        <f t="shared" si="3"/>
        <v>1</v>
      </c>
    </row>
    <row r="67" spans="1:16" ht="51" x14ac:dyDescent="0.2">
      <c r="A67" s="26" t="s">
        <v>1186</v>
      </c>
      <c r="B67" s="26" t="s">
        <v>1187</v>
      </c>
      <c r="C67" s="24" t="s">
        <v>22</v>
      </c>
      <c r="D67" s="25">
        <v>8</v>
      </c>
      <c r="E67" s="25">
        <v>10.44</v>
      </c>
      <c r="F67" s="14">
        <f t="shared" si="4"/>
        <v>83.52</v>
      </c>
      <c r="G67" s="1"/>
      <c r="H67" s="2">
        <f t="shared" si="5"/>
        <v>0</v>
      </c>
      <c r="I67" s="3"/>
      <c r="J67" s="2">
        <f t="shared" si="6"/>
        <v>0</v>
      </c>
      <c r="K67" s="2">
        <f t="shared" si="0"/>
        <v>0</v>
      </c>
      <c r="L67" s="2">
        <f t="shared" si="0"/>
        <v>0</v>
      </c>
      <c r="M67" s="2">
        <f t="shared" si="1"/>
        <v>8</v>
      </c>
      <c r="N67" s="2">
        <f t="shared" si="7"/>
        <v>83.52</v>
      </c>
      <c r="O67" s="11" t="str">
        <f t="shared" si="2"/>
        <v xml:space="preserve"> </v>
      </c>
      <c r="P67" s="22">
        <f t="shared" si="3"/>
        <v>1</v>
      </c>
    </row>
    <row r="68" spans="1:16" ht="51" x14ac:dyDescent="0.2">
      <c r="A68" s="26" t="s">
        <v>1188</v>
      </c>
      <c r="B68" s="26" t="s">
        <v>1189</v>
      </c>
      <c r="C68" s="24" t="s">
        <v>22</v>
      </c>
      <c r="D68" s="25">
        <v>4</v>
      </c>
      <c r="E68" s="25">
        <v>10.44</v>
      </c>
      <c r="F68" s="14">
        <f t="shared" si="4"/>
        <v>41.76</v>
      </c>
      <c r="G68" s="1"/>
      <c r="H68" s="2">
        <f t="shared" si="5"/>
        <v>0</v>
      </c>
      <c r="I68" s="3"/>
      <c r="J68" s="2">
        <f t="shared" si="6"/>
        <v>0</v>
      </c>
      <c r="K68" s="2">
        <f t="shared" si="0"/>
        <v>0</v>
      </c>
      <c r="L68" s="2">
        <f t="shared" si="0"/>
        <v>0</v>
      </c>
      <c r="M68" s="2">
        <f t="shared" si="1"/>
        <v>4</v>
      </c>
      <c r="N68" s="2">
        <f t="shared" si="7"/>
        <v>41.76</v>
      </c>
      <c r="O68" s="11" t="str">
        <f t="shared" si="2"/>
        <v xml:space="preserve"> </v>
      </c>
      <c r="P68" s="22">
        <f t="shared" si="3"/>
        <v>1</v>
      </c>
    </row>
    <row r="69" spans="1:16" ht="38.25" x14ac:dyDescent="0.2">
      <c r="A69" s="26" t="s">
        <v>1190</v>
      </c>
      <c r="B69" s="26" t="s">
        <v>1191</v>
      </c>
      <c r="C69" s="24" t="s">
        <v>22</v>
      </c>
      <c r="D69" s="25">
        <v>2</v>
      </c>
      <c r="E69" s="25">
        <v>182.99</v>
      </c>
      <c r="F69" s="14">
        <f t="shared" si="4"/>
        <v>365.98</v>
      </c>
      <c r="G69" s="1"/>
      <c r="H69" s="2">
        <f t="shared" si="5"/>
        <v>0</v>
      </c>
      <c r="I69" s="3"/>
      <c r="J69" s="2">
        <f t="shared" si="6"/>
        <v>0</v>
      </c>
      <c r="K69" s="2">
        <f t="shared" si="0"/>
        <v>0</v>
      </c>
      <c r="L69" s="2">
        <f t="shared" si="0"/>
        <v>0</v>
      </c>
      <c r="M69" s="2">
        <f t="shared" si="1"/>
        <v>2</v>
      </c>
      <c r="N69" s="2">
        <f t="shared" si="7"/>
        <v>365.98</v>
      </c>
      <c r="O69" s="11" t="str">
        <f t="shared" si="2"/>
        <v xml:space="preserve"> </v>
      </c>
      <c r="P69" s="22">
        <f t="shared" si="3"/>
        <v>1</v>
      </c>
    </row>
    <row r="70" spans="1:16" x14ac:dyDescent="0.2">
      <c r="A70" s="27" t="s">
        <v>1192</v>
      </c>
      <c r="B70" s="27" t="s">
        <v>1193</v>
      </c>
      <c r="C70" s="28"/>
      <c r="D70" s="29"/>
      <c r="E70" s="29"/>
      <c r="F70" s="15">
        <f>F71</f>
        <v>60.12</v>
      </c>
      <c r="G70" s="209"/>
      <c r="H70" s="15">
        <f>H71</f>
        <v>0</v>
      </c>
      <c r="I70" s="210"/>
      <c r="J70" s="15">
        <f>J71</f>
        <v>0</v>
      </c>
      <c r="K70" s="209">
        <f t="shared" si="0"/>
        <v>0</v>
      </c>
      <c r="L70" s="15">
        <f>L71</f>
        <v>0</v>
      </c>
      <c r="M70" s="209"/>
      <c r="N70" s="15">
        <f>N71</f>
        <v>60.12</v>
      </c>
      <c r="O70" s="12" t="str">
        <f t="shared" si="2"/>
        <v xml:space="preserve"> </v>
      </c>
      <c r="P70" s="211">
        <f t="shared" si="3"/>
        <v>1</v>
      </c>
    </row>
    <row r="71" spans="1:16" ht="30.75" customHeight="1" x14ac:dyDescent="0.2">
      <c r="A71" s="26" t="s">
        <v>1194</v>
      </c>
      <c r="B71" s="26" t="s">
        <v>1195</v>
      </c>
      <c r="C71" s="24" t="s">
        <v>22</v>
      </c>
      <c r="D71" s="25">
        <v>1</v>
      </c>
      <c r="E71" s="25">
        <v>60.12</v>
      </c>
      <c r="F71" s="14">
        <f t="shared" si="4"/>
        <v>60.12</v>
      </c>
      <c r="G71" s="1"/>
      <c r="H71" s="2">
        <f t="shared" si="5"/>
        <v>0</v>
      </c>
      <c r="I71" s="3"/>
      <c r="J71" s="2">
        <f t="shared" si="6"/>
        <v>0</v>
      </c>
      <c r="K71" s="2">
        <f t="shared" si="0"/>
        <v>0</v>
      </c>
      <c r="L71" s="2">
        <f t="shared" si="0"/>
        <v>0</v>
      </c>
      <c r="M71" s="2">
        <f t="shared" si="1"/>
        <v>1</v>
      </c>
      <c r="N71" s="2">
        <f t="shared" si="7"/>
        <v>60.12</v>
      </c>
      <c r="O71" s="11" t="str">
        <f t="shared" si="2"/>
        <v xml:space="preserve"> </v>
      </c>
      <c r="P71" s="22">
        <f t="shared" si="3"/>
        <v>1</v>
      </c>
    </row>
    <row r="72" spans="1:16" ht="38.25" x14ac:dyDescent="0.2">
      <c r="A72" s="27" t="s">
        <v>1196</v>
      </c>
      <c r="B72" s="27" t="s">
        <v>1197</v>
      </c>
      <c r="C72" s="28"/>
      <c r="D72" s="29"/>
      <c r="E72" s="29"/>
      <c r="F72" s="15">
        <f>F73</f>
        <v>950.62720000000002</v>
      </c>
      <c r="G72" s="209"/>
      <c r="H72" s="15">
        <f>H73</f>
        <v>0</v>
      </c>
      <c r="I72" s="210"/>
      <c r="J72" s="15">
        <f>J73</f>
        <v>0</v>
      </c>
      <c r="K72" s="209"/>
      <c r="L72" s="15">
        <f>L73</f>
        <v>0</v>
      </c>
      <c r="M72" s="209"/>
      <c r="N72" s="15">
        <f>N73</f>
        <v>950.62720000000002</v>
      </c>
      <c r="O72" s="12" t="str">
        <f t="shared" si="2"/>
        <v xml:space="preserve"> </v>
      </c>
      <c r="P72" s="211">
        <f t="shared" si="3"/>
        <v>1</v>
      </c>
    </row>
    <row r="73" spans="1:16" x14ac:dyDescent="0.2">
      <c r="A73" s="26" t="s">
        <v>1198</v>
      </c>
      <c r="B73" s="26" t="s">
        <v>1199</v>
      </c>
      <c r="C73" s="24" t="s">
        <v>35</v>
      </c>
      <c r="D73" s="25">
        <v>4.1900000000000004</v>
      </c>
      <c r="E73" s="25">
        <v>226.88</v>
      </c>
      <c r="F73" s="14">
        <f t="shared" si="4"/>
        <v>950.62720000000002</v>
      </c>
      <c r="G73" s="1"/>
      <c r="H73" s="2">
        <f t="shared" si="5"/>
        <v>0</v>
      </c>
      <c r="I73" s="3"/>
      <c r="J73" s="2">
        <f t="shared" si="6"/>
        <v>0</v>
      </c>
      <c r="K73" s="2">
        <f t="shared" si="0"/>
        <v>0</v>
      </c>
      <c r="L73" s="2">
        <f t="shared" si="0"/>
        <v>0</v>
      </c>
      <c r="M73" s="2">
        <f t="shared" si="1"/>
        <v>4.1900000000000004</v>
      </c>
      <c r="N73" s="2">
        <f t="shared" si="7"/>
        <v>950.62720000000002</v>
      </c>
      <c r="O73" s="11" t="str">
        <f t="shared" si="2"/>
        <v xml:space="preserve"> </v>
      </c>
      <c r="P73" s="22">
        <f t="shared" si="3"/>
        <v>1</v>
      </c>
    </row>
    <row r="74" spans="1:16" ht="13.5" thickBot="1" x14ac:dyDescent="0.25">
      <c r="A74" s="26"/>
      <c r="B74" s="26"/>
      <c r="C74" s="24"/>
      <c r="D74" s="25"/>
      <c r="E74" s="25"/>
      <c r="F74" s="14"/>
      <c r="G74" s="1"/>
      <c r="H74" s="2"/>
      <c r="I74" s="3"/>
      <c r="J74" s="2"/>
      <c r="K74" s="2"/>
      <c r="L74" s="2"/>
      <c r="M74" s="2"/>
      <c r="N74" s="2"/>
      <c r="O74" s="11"/>
      <c r="P74" s="22"/>
    </row>
    <row r="75" spans="1:16" x14ac:dyDescent="0.2">
      <c r="A75" s="143" t="s">
        <v>74</v>
      </c>
      <c r="B75" s="144"/>
      <c r="C75" s="144"/>
      <c r="D75" s="144"/>
      <c r="E75" s="145"/>
      <c r="F75" s="17">
        <f>F13+F18+F20</f>
        <v>188899.39659999998</v>
      </c>
      <c r="G75" s="18"/>
      <c r="H75" s="17">
        <f>H13+H18+H20</f>
        <v>65188.74</v>
      </c>
      <c r="I75" s="18"/>
      <c r="J75" s="17">
        <f>J13+J18+J20</f>
        <v>1546.16</v>
      </c>
      <c r="K75" s="19"/>
      <c r="L75" s="17">
        <f>L13+L18+L20</f>
        <v>66734.899999999994</v>
      </c>
      <c r="M75" s="19"/>
      <c r="N75" s="17">
        <f>N13+N18+N20</f>
        <v>122164.49659999998</v>
      </c>
      <c r="O75" s="71">
        <f t="shared" ref="O75" si="8">IF((L75/F75)=0," ",(L75/F75))</f>
        <v>0.35328275897732542</v>
      </c>
      <c r="P75" s="73">
        <f t="shared" ref="P75" si="9">IF((N75/F75)=0," ",(N75/F75))</f>
        <v>0.64671724102267458</v>
      </c>
    </row>
    <row r="76" spans="1:16" ht="13.5" thickBot="1" x14ac:dyDescent="0.25">
      <c r="A76" s="126" t="s">
        <v>73</v>
      </c>
      <c r="B76" s="127"/>
      <c r="C76" s="127"/>
      <c r="D76" s="127"/>
      <c r="E76" s="128"/>
      <c r="F76" s="20">
        <f>F75/F75</f>
        <v>1</v>
      </c>
      <c r="G76" s="20"/>
      <c r="H76" s="20">
        <f>H75/F75</f>
        <v>0.34509766136542547</v>
      </c>
      <c r="I76" s="20"/>
      <c r="J76" s="20">
        <f>J75/F75</f>
        <v>8.1850976118999427E-3</v>
      </c>
      <c r="K76" s="20"/>
      <c r="L76" s="20">
        <f>L75/F75</f>
        <v>0.35328275897732542</v>
      </c>
      <c r="M76" s="20"/>
      <c r="N76" s="20">
        <f>N75/F75</f>
        <v>0.64671724102267458</v>
      </c>
      <c r="O76" s="72"/>
      <c r="P76" s="74"/>
    </row>
    <row r="77" spans="1:16" ht="40.5" customHeight="1" x14ac:dyDescent="0.2">
      <c r="A77" s="129"/>
      <c r="B77" s="130"/>
      <c r="C77" s="130"/>
      <c r="D77" s="130"/>
      <c r="E77" s="131"/>
      <c r="F77" s="132" t="s">
        <v>75</v>
      </c>
      <c r="G77" s="133"/>
      <c r="H77" s="133"/>
      <c r="I77" s="133"/>
      <c r="J77" s="133"/>
      <c r="K77" s="134"/>
      <c r="L77" s="132" t="s">
        <v>76</v>
      </c>
      <c r="M77" s="133"/>
      <c r="N77" s="133"/>
      <c r="O77" s="133"/>
      <c r="P77" s="134"/>
    </row>
    <row r="78" spans="1:16" ht="36" customHeight="1" x14ac:dyDescent="0.2">
      <c r="A78" s="138" t="s">
        <v>133</v>
      </c>
      <c r="B78" s="139"/>
      <c r="C78" s="139"/>
      <c r="D78" s="139"/>
      <c r="E78" s="140"/>
      <c r="F78" s="135"/>
      <c r="G78" s="136"/>
      <c r="H78" s="136"/>
      <c r="I78" s="136"/>
      <c r="J78" s="136"/>
      <c r="K78" s="137"/>
      <c r="L78" s="135"/>
      <c r="M78" s="136"/>
      <c r="N78" s="136"/>
      <c r="O78" s="136"/>
      <c r="P78" s="137"/>
    </row>
  </sheetData>
  <mergeCells count="52">
    <mergeCell ref="A77:E77"/>
    <mergeCell ref="F77:K78"/>
    <mergeCell ref="L77:P78"/>
    <mergeCell ref="A78:E78"/>
    <mergeCell ref="K11:L11"/>
    <mergeCell ref="M11:N11"/>
    <mergeCell ref="O11:P11"/>
    <mergeCell ref="A75:E75"/>
    <mergeCell ref="O75:O76"/>
    <mergeCell ref="P75:P76"/>
    <mergeCell ref="A76:E76"/>
    <mergeCell ref="A11:A12"/>
    <mergeCell ref="B11:B12"/>
    <mergeCell ref="C11:C12"/>
    <mergeCell ref="D11:F11"/>
    <mergeCell ref="G11:H11"/>
    <mergeCell ref="I11:J11"/>
    <mergeCell ref="A6:M6"/>
    <mergeCell ref="N6:P10"/>
    <mergeCell ref="A7:M7"/>
    <mergeCell ref="A8:B8"/>
    <mergeCell ref="C8:J8"/>
    <mergeCell ref="K8:M8"/>
    <mergeCell ref="A9:B10"/>
    <mergeCell ref="C9:J10"/>
    <mergeCell ref="K9:M10"/>
    <mergeCell ref="M4:N4"/>
    <mergeCell ref="O4:P4"/>
    <mergeCell ref="A5:B5"/>
    <mergeCell ref="C5:D5"/>
    <mergeCell ref="F5:G5"/>
    <mergeCell ref="K5:L5"/>
    <mergeCell ref="M5:N5"/>
    <mergeCell ref="O5:P5"/>
    <mergeCell ref="A4:B4"/>
    <mergeCell ref="C4:D4"/>
    <mergeCell ref="E4:E5"/>
    <mergeCell ref="F4:H4"/>
    <mergeCell ref="I4:I5"/>
    <mergeCell ref="J4:L4"/>
    <mergeCell ref="O1:P2"/>
    <mergeCell ref="C2:F2"/>
    <mergeCell ref="G2:H2"/>
    <mergeCell ref="A3:B3"/>
    <mergeCell ref="C3:F3"/>
    <mergeCell ref="I3:P3"/>
    <mergeCell ref="A1:B2"/>
    <mergeCell ref="C1:F1"/>
    <mergeCell ref="G1:H1"/>
    <mergeCell ref="I1:J2"/>
    <mergeCell ref="K1:L2"/>
    <mergeCell ref="M1:N2"/>
  </mergeCells>
  <conditionalFormatting sqref="I13:I14 I15:J15 I16 I17:J17 I18 I19:J19 I20:I22 I23:J24 I25 I27:J29 I30:I31 I32:J33 I34 I35:J36 I37 I38:J40 I41 I42:J43 I44:I45 I46:J46 I47 I48:J55 I56 I57:J58 I59:I60 I61:J69 I70 I71:J71 I72 I73:J74">
    <cfRule type="cellIs" dxfId="1" priority="1" stopIfTrue="1" operator="greaterThan">
      <formula>0</formula>
    </cfRule>
    <cfRule type="cellIs" dxfId="0" priority="2" stopIfTrue="1" operator="greaterThan">
      <formula>0</formula>
    </cfRule>
  </conditionalFormatting>
  <pageMargins left="0.19685039370078741" right="3.937007874015748E-2" top="0.55118110236220474" bottom="0.55118110236220474" header="0.11811023622047245" footer="0.31496062992125984"/>
  <pageSetup paperSize="9" scale="6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C986B-BABF-4A03-BDEA-D098FC51CA2C}">
  <dimension ref="A1:K9"/>
  <sheetViews>
    <sheetView workbookViewId="0">
      <selection activeCell="G17" sqref="G17"/>
    </sheetView>
  </sheetViews>
  <sheetFormatPr defaultRowHeight="12.75" x14ac:dyDescent="0.2"/>
  <sheetData>
    <row r="1" spans="1:11" ht="14.25" x14ac:dyDescent="0.2">
      <c r="A1" s="188" t="str">
        <f>'[1]BM 01'!B18</f>
        <v>GERENCIAMENTO DE RESÍDUOS SÓLIDOS</v>
      </c>
      <c r="B1" s="182"/>
      <c r="C1" s="182"/>
      <c r="D1" s="182"/>
      <c r="E1" s="182"/>
      <c r="F1" s="182"/>
      <c r="G1" s="182"/>
    </row>
    <row r="2" spans="1:11" x14ac:dyDescent="0.2">
      <c r="A2" s="40" t="s">
        <v>972</v>
      </c>
      <c r="B2" s="189" t="str">
        <f>'[1]BM 01'!A19</f>
        <v>02.001 </v>
      </c>
      <c r="C2" s="182"/>
      <c r="D2" s="182"/>
      <c r="E2" s="182"/>
      <c r="F2" s="182"/>
      <c r="G2" s="183"/>
    </row>
    <row r="3" spans="1:11" x14ac:dyDescent="0.2">
      <c r="A3" s="41" t="s">
        <v>973</v>
      </c>
      <c r="B3" s="178" t="str">
        <f>'[1]BM 01'!B19</f>
        <v>Saco de rafia para entulho, novo, liso (sem cliche), *60 x 90* cm</v>
      </c>
      <c r="C3" s="179"/>
      <c r="D3" s="179"/>
      <c r="E3" s="179"/>
      <c r="F3" s="179"/>
      <c r="G3" s="180"/>
    </row>
    <row r="4" spans="1:11" ht="15" x14ac:dyDescent="0.25">
      <c r="A4" s="42" t="s">
        <v>974</v>
      </c>
      <c r="B4" s="214" t="s">
        <v>975</v>
      </c>
      <c r="C4" s="215" t="s">
        <v>976</v>
      </c>
      <c r="D4" s="216"/>
      <c r="E4" s="181" t="s">
        <v>977</v>
      </c>
      <c r="F4" s="182"/>
      <c r="G4" s="183"/>
    </row>
    <row r="5" spans="1:11" ht="15" x14ac:dyDescent="0.25">
      <c r="A5" s="46"/>
      <c r="B5" s="47" t="s">
        <v>978</v>
      </c>
      <c r="C5" s="47">
        <v>249</v>
      </c>
      <c r="D5" s="48"/>
      <c r="E5" s="184" t="s">
        <v>1200</v>
      </c>
      <c r="F5" s="182"/>
      <c r="G5" s="183"/>
    </row>
    <row r="6" spans="1:11" ht="15" x14ac:dyDescent="0.25">
      <c r="A6" s="49" t="s">
        <v>979</v>
      </c>
      <c r="B6" s="50" t="str">
        <f>B5</f>
        <v>un.</v>
      </c>
      <c r="C6" s="51">
        <f>C5</f>
        <v>249</v>
      </c>
      <c r="D6" s="52"/>
      <c r="E6" s="184"/>
      <c r="F6" s="182"/>
      <c r="G6" s="183"/>
      <c r="K6">
        <v>68</v>
      </c>
    </row>
    <row r="7" spans="1:11" ht="15" x14ac:dyDescent="0.25">
      <c r="A7" s="53" t="s">
        <v>1201</v>
      </c>
      <c r="B7" s="54" t="s">
        <v>980</v>
      </c>
      <c r="C7" s="55">
        <v>500</v>
      </c>
      <c r="D7" s="56"/>
      <c r="E7" s="185"/>
      <c r="F7" s="186"/>
      <c r="G7" s="187"/>
      <c r="K7">
        <v>69</v>
      </c>
    </row>
    <row r="8" spans="1:11" ht="15" x14ac:dyDescent="0.25">
      <c r="A8" s="57" t="s">
        <v>981</v>
      </c>
      <c r="B8" s="58" t="str">
        <f>B7</f>
        <v>m.</v>
      </c>
      <c r="C8" s="58">
        <f>C7-C6</f>
        <v>251</v>
      </c>
      <c r="D8" s="59"/>
      <c r="E8" s="175"/>
      <c r="F8" s="176"/>
      <c r="G8" s="177"/>
      <c r="K8">
        <v>112</v>
      </c>
    </row>
    <row r="9" spans="1:11" x14ac:dyDescent="0.2">
      <c r="K9">
        <f>SUM(K6:K8)</f>
        <v>249</v>
      </c>
    </row>
  </sheetData>
  <mergeCells count="8">
    <mergeCell ref="E7:G7"/>
    <mergeCell ref="E8:G8"/>
    <mergeCell ref="A1:G1"/>
    <mergeCell ref="B2:G2"/>
    <mergeCell ref="B3:G3"/>
    <mergeCell ref="E4:G4"/>
    <mergeCell ref="E5:G5"/>
    <mergeCell ref="E6:G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2</vt:i4>
      </vt:variant>
    </vt:vector>
  </HeadingPairs>
  <TitlesOfParts>
    <vt:vector size="11" baseType="lpstr">
      <vt:lpstr>BM 03 - SERVIÇOS</vt:lpstr>
      <vt:lpstr>01.01.001.001</vt:lpstr>
      <vt:lpstr>02.</vt:lpstr>
      <vt:lpstr>02.01.02</vt:lpstr>
      <vt:lpstr>02.05</vt:lpstr>
      <vt:lpstr>02.06</vt:lpstr>
      <vt:lpstr>Planilha1</vt:lpstr>
      <vt:lpstr>BM 03 - MATERIAIS</vt:lpstr>
      <vt:lpstr>Planilha1-MATERIAIS</vt:lpstr>
      <vt:lpstr>'BM 03 - MATERIAIS'!Titulos_de_impressao</vt:lpstr>
      <vt:lpstr>'BM 03 - SERVIÇOS'!Titulos_de_impressao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Boletim de medição nº 01-.xls</dc:title>
  <dc:creator>ESSENCIAL</dc:creator>
  <cp:lastModifiedBy>Lana Lais Pereira Cruz</cp:lastModifiedBy>
  <cp:lastPrinted>2024-10-10T19:30:47Z</cp:lastPrinted>
  <dcterms:created xsi:type="dcterms:W3CDTF">2024-09-24T20:31:15Z</dcterms:created>
  <dcterms:modified xsi:type="dcterms:W3CDTF">2025-05-29T13:21:02Z</dcterms:modified>
</cp:coreProperties>
</file>