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MINFRA\DIROB\5 - OBRAS\OBRAS EM ANDAMENTO\12 - MACROZONA - CARLOS EDUARDO\Medições\5 - BM 05\"/>
    </mc:Choice>
  </mc:AlternateContent>
  <xr:revisionPtr revIDLastSave="0" documentId="13_ncr:1_{042AF277-A2F0-46A6-8C56-FBF8DB24E5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 05" sheetId="1" r:id="rId1"/>
    <sheet name="Memorial de Cálculo" sheetId="8" r:id="rId2"/>
  </sheets>
  <externalReferences>
    <externalReference r:id="rId3"/>
  </externalReferences>
  <definedNames>
    <definedName name="_xlnm._FilterDatabase" localSheetId="0" hidden="1">'BM 05'!$B$1:$B$811</definedName>
    <definedName name="_xlnm._FilterDatabase" localSheetId="1" hidden="1">'Memorial de Cálculo'!$B$1:$B$810</definedName>
    <definedName name="ACOMPANHAMENTO" hidden="1">IF(VALUE([1]MENU!$O$4)=2,"BM","PLE")</definedName>
    <definedName name="_xlnm.Print_Area" localSheetId="0">'BM 05'!$A$1:$O$813</definedName>
    <definedName name="_xlnm.Print_Area" localSheetId="1">'Memorial de Cálculo'!$A$1:$K$810</definedName>
    <definedName name="AUTOEVENTO" hidden="1">[1]CÁLCULO!$A$12</definedName>
    <definedName name="CÁLCULO.NúmeroDeFrentes" hidden="1">COLUMN([1]CÁLCULO!$AI$15)-COLUMN([1]CÁLCULO!$Q$15)</definedName>
    <definedName name="CÁLCULO.TotalAdmLocal" hidden="1">IF(AUTOEVENTO="manual",SUMIF([1]CÁLCULO!$M$15:$M$51,1,[1]ORÇAMENTO!$X$15:$X$51),0)</definedName>
    <definedName name="Import.Apelido" hidden="1">[1]DADOS!$F$16</definedName>
    <definedName name="Import.CR" hidden="1">[1]DADOS!$F$7</definedName>
    <definedName name="Import.CTEF" hidden="1">[1]DADOS!$F$36</definedName>
    <definedName name="Import.DataInicioObra" hidden="1">[1]DADOS!$F$46</definedName>
    <definedName name="Import.DescLote" hidden="1">[1]DADOS!$F$17</definedName>
    <definedName name="Import.empresa" hidden="1">[1]DADOS!$F$37</definedName>
    <definedName name="Import.Proponente" hidden="1">[1]DADOS!$F$5</definedName>
    <definedName name="Import.SICONV" hidden="1">[1]DADOS!$F$8</definedName>
    <definedName name="PLE.Medicao" hidden="1">#REF!</definedName>
    <definedName name="PLE.ValorDoEvento" hidden="1">SUMIF([1]CÁLCULO!$M$15:$M$51,[1]PLE!$B1,OFFSET([1]CÁLCULO!$AI$15:$AI$51,0,[1]PLE!A$12))</definedName>
    <definedName name="TIPOORCAMENTO" hidden="1">IF(VALUE([1]MENU!$O$3)=2,"Licitado","Proposto")</definedName>
    <definedName name="_xlnm.Print_Titles" localSheetId="0">'BM 05'!$1:$5</definedName>
    <definedName name="_xlnm.Print_Titles" localSheetId="1">'Memorial de Cálculo'!$1:$5</definedName>
  </definedNames>
  <calcPr calcId="191029"/>
</workbook>
</file>

<file path=xl/calcChain.xml><?xml version="1.0" encoding="utf-8"?>
<calcChain xmlns="http://schemas.openxmlformats.org/spreadsheetml/2006/main">
  <c r="K110" i="8" l="1"/>
  <c r="K114" i="8"/>
  <c r="E114" i="8"/>
  <c r="K113" i="8"/>
  <c r="E113" i="8"/>
  <c r="K112" i="8"/>
  <c r="E112" i="8"/>
  <c r="E111" i="8"/>
  <c r="I111" i="8"/>
  <c r="K108" i="8"/>
  <c r="K107" i="8"/>
  <c r="K106" i="8"/>
  <c r="K105" i="8"/>
  <c r="E105" i="8"/>
  <c r="G148" i="1"/>
  <c r="E144" i="8"/>
  <c r="E194" i="8"/>
  <c r="I193" i="8"/>
  <c r="E188" i="8"/>
  <c r="K111" i="8" l="1"/>
  <c r="E330" i="8"/>
  <c r="E132" i="8"/>
  <c r="E339" i="8"/>
  <c r="K338" i="8"/>
  <c r="E338" i="8"/>
  <c r="E334" i="8"/>
  <c r="I333" i="8"/>
  <c r="F236" i="1" l="1"/>
  <c r="F239" i="1"/>
  <c r="F240" i="1"/>
  <c r="K196" i="8" l="1"/>
  <c r="K190" i="8"/>
  <c r="K194" i="8" s="1"/>
  <c r="K189" i="8"/>
  <c r="K188" i="8"/>
  <c r="K192" i="8"/>
  <c r="K191" i="8"/>
  <c r="K249" i="8"/>
  <c r="K226" i="8"/>
  <c r="E226" i="8"/>
  <c r="E225" i="8"/>
  <c r="E224" i="8"/>
  <c r="I223" i="8"/>
  <c r="E223" i="8"/>
  <c r="E217" i="8"/>
  <c r="E193" i="8" l="1"/>
  <c r="K193" i="8" s="1"/>
  <c r="E198" i="8" s="1"/>
  <c r="K198" i="8" s="1"/>
  <c r="E199" i="8" s="1"/>
  <c r="K199" i="8" s="1"/>
  <c r="I138" i="8"/>
  <c r="K137" i="8" l="1"/>
  <c r="K136" i="8"/>
  <c r="K135" i="8"/>
  <c r="K134" i="8"/>
  <c r="K133" i="8"/>
  <c r="K132" i="8"/>
  <c r="K345" i="1"/>
  <c r="K348" i="1"/>
  <c r="K237" i="1"/>
  <c r="K230" i="1"/>
  <c r="E139" i="8" l="1"/>
  <c r="K139" i="8" s="1"/>
  <c r="E138" i="8"/>
  <c r="K138" i="8" s="1"/>
  <c r="E140" i="8" s="1"/>
  <c r="K140" i="8" s="1"/>
  <c r="E141" i="8" s="1"/>
  <c r="K141" i="8" s="1"/>
  <c r="K267" i="8"/>
  <c r="K266" i="8"/>
  <c r="K265" i="8"/>
  <c r="K428" i="8" l="1"/>
  <c r="K382" i="8" l="1"/>
  <c r="K381" i="8"/>
  <c r="K240" i="8"/>
  <c r="K239" i="8"/>
  <c r="K296" i="8"/>
  <c r="K297" i="8"/>
  <c r="K390" i="1" l="1"/>
  <c r="K312" i="1"/>
  <c r="K311" i="1"/>
  <c r="K304" i="1"/>
  <c r="K250" i="1"/>
  <c r="K252" i="1"/>
  <c r="K253" i="1"/>
  <c r="K33" i="1"/>
  <c r="K31" i="1"/>
  <c r="K39" i="1"/>
  <c r="K170" i="8" l="1"/>
  <c r="K169" i="8"/>
  <c r="K166" i="8"/>
  <c r="K165" i="8"/>
  <c r="K164" i="8"/>
  <c r="K163" i="8"/>
  <c r="K161" i="8"/>
  <c r="K167" i="8" s="1"/>
  <c r="K160" i="8"/>
  <c r="K159" i="8"/>
  <c r="K225" i="8"/>
  <c r="K224" i="8"/>
  <c r="K222" i="8"/>
  <c r="K221" i="8"/>
  <c r="K220" i="8"/>
  <c r="K219" i="8"/>
  <c r="K223" i="8" s="1"/>
  <c r="K218" i="8"/>
  <c r="K217" i="8"/>
  <c r="K283" i="8"/>
  <c r="K282" i="8"/>
  <c r="K271" i="8"/>
  <c r="K274" i="8"/>
  <c r="K273" i="8"/>
  <c r="K279" i="8" s="1"/>
  <c r="K272" i="8"/>
  <c r="K30" i="8" l="1"/>
  <c r="K31" i="8"/>
  <c r="K440" i="8" l="1"/>
  <c r="K366" i="8"/>
  <c r="K365" i="8"/>
  <c r="K364" i="8"/>
  <c r="K363" i="8"/>
  <c r="K337" i="8"/>
  <c r="K310" i="8"/>
  <c r="F310" i="1" s="1"/>
  <c r="K309" i="8"/>
  <c r="K308" i="8"/>
  <c r="K16" i="8"/>
  <c r="K253" i="8" l="1"/>
  <c r="K252" i="8"/>
  <c r="K251" i="8"/>
  <c r="K248" i="8"/>
  <c r="K246" i="8"/>
  <c r="K250" i="8" s="1"/>
  <c r="K245" i="8"/>
  <c r="K244" i="8"/>
  <c r="K312" i="8"/>
  <c r="K311" i="8"/>
  <c r="K305" i="8"/>
  <c r="K303" i="8"/>
  <c r="K304" i="8" s="1"/>
  <c r="K302" i="8"/>
  <c r="K339" i="8"/>
  <c r="K330" i="8"/>
  <c r="K336" i="8"/>
  <c r="K335" i="8"/>
  <c r="K334" i="8"/>
  <c r="K332" i="8"/>
  <c r="K331" i="8"/>
  <c r="E333" i="8" s="1"/>
  <c r="K439" i="8"/>
  <c r="K437" i="8"/>
  <c r="K436" i="8"/>
  <c r="K438" i="8" s="1"/>
  <c r="K441" i="8" s="1"/>
  <c r="K442" i="8" s="1"/>
  <c r="K435" i="8"/>
  <c r="K434" i="8"/>
  <c r="K358" i="8"/>
  <c r="K360" i="8"/>
  <c r="K359" i="8"/>
  <c r="K357" i="8"/>
  <c r="K333" i="8" l="1"/>
  <c r="K361" i="8"/>
  <c r="K367" i="8" s="1"/>
  <c r="K368" i="8" s="1"/>
  <c r="K362" i="8"/>
  <c r="K247" i="8"/>
  <c r="K278" i="8" l="1"/>
  <c r="K306" i="8"/>
  <c r="K301" i="8" l="1"/>
  <c r="K307" i="8"/>
  <c r="E3" i="8"/>
  <c r="E1" i="8"/>
  <c r="F77" i="1" l="1"/>
  <c r="F78" i="1"/>
  <c r="F79" i="1"/>
  <c r="F80" i="1"/>
  <c r="F81" i="1"/>
  <c r="F82" i="1"/>
  <c r="F83" i="1"/>
  <c r="F84" i="1"/>
  <c r="F85" i="1"/>
  <c r="F86" i="1"/>
  <c r="F87" i="1"/>
  <c r="F105" i="1"/>
  <c r="F106" i="1"/>
  <c r="F107" i="1"/>
  <c r="F108" i="1"/>
  <c r="F109" i="1"/>
  <c r="F110" i="1"/>
  <c r="F111" i="1"/>
  <c r="F112" i="1"/>
  <c r="F113" i="1"/>
  <c r="F114" i="1"/>
  <c r="F132" i="1"/>
  <c r="F133" i="1"/>
  <c r="F134" i="1"/>
  <c r="F135" i="1"/>
  <c r="F136" i="1"/>
  <c r="F137" i="1"/>
  <c r="F138" i="1"/>
  <c r="F139" i="1"/>
  <c r="F140" i="1"/>
  <c r="F141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17" i="1"/>
  <c r="F218" i="1"/>
  <c r="F219" i="1"/>
  <c r="F220" i="1"/>
  <c r="F221" i="1"/>
  <c r="F222" i="1"/>
  <c r="F223" i="1"/>
  <c r="F224" i="1"/>
  <c r="F225" i="1"/>
  <c r="F226" i="1"/>
  <c r="F244" i="1"/>
  <c r="F245" i="1"/>
  <c r="F246" i="1"/>
  <c r="F247" i="1"/>
  <c r="F248" i="1"/>
  <c r="F249" i="1"/>
  <c r="F250" i="1"/>
  <c r="F251" i="1"/>
  <c r="F252" i="1"/>
  <c r="F253" i="1"/>
  <c r="F271" i="1"/>
  <c r="F272" i="1"/>
  <c r="F273" i="1"/>
  <c r="F274" i="1"/>
  <c r="F275" i="1"/>
  <c r="F276" i="1"/>
  <c r="F277" i="1"/>
  <c r="F278" i="1"/>
  <c r="F280" i="1"/>
  <c r="F281" i="1"/>
  <c r="F282" i="1"/>
  <c r="F283" i="1"/>
  <c r="F301" i="1"/>
  <c r="F302" i="1"/>
  <c r="F303" i="1"/>
  <c r="F304" i="1"/>
  <c r="F305" i="1"/>
  <c r="F306" i="1"/>
  <c r="F307" i="1"/>
  <c r="F308" i="1"/>
  <c r="F309" i="1"/>
  <c r="F311" i="1"/>
  <c r="F312" i="1"/>
  <c r="F330" i="1"/>
  <c r="F331" i="1"/>
  <c r="F332" i="1"/>
  <c r="F333" i="1"/>
  <c r="F334" i="1"/>
  <c r="F335" i="1"/>
  <c r="F336" i="1"/>
  <c r="F337" i="1"/>
  <c r="F338" i="1"/>
  <c r="F339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434" i="1"/>
  <c r="F435" i="1"/>
  <c r="F436" i="1"/>
  <c r="F437" i="1"/>
  <c r="F438" i="1"/>
  <c r="F439" i="1"/>
  <c r="F440" i="1"/>
  <c r="F441" i="1"/>
  <c r="F442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6" i="1"/>
  <c r="F507" i="1"/>
  <c r="F508" i="1"/>
  <c r="F509" i="1"/>
  <c r="F510" i="1"/>
  <c r="F511" i="1"/>
  <c r="F513" i="1"/>
  <c r="F514" i="1"/>
  <c r="F515" i="1"/>
  <c r="F518" i="1"/>
  <c r="F521" i="1"/>
  <c r="F523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4" i="1"/>
  <c r="F555" i="1"/>
  <c r="F556" i="1"/>
  <c r="F557" i="1"/>
  <c r="F558" i="1"/>
  <c r="F559" i="1"/>
  <c r="F561" i="1"/>
  <c r="F562" i="1"/>
  <c r="F563" i="1"/>
  <c r="F566" i="1"/>
  <c r="F569" i="1"/>
  <c r="F571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1" i="1"/>
  <c r="F652" i="1"/>
  <c r="F653" i="1"/>
  <c r="F654" i="1"/>
  <c r="F655" i="1"/>
  <c r="F656" i="1"/>
  <c r="F658" i="1"/>
  <c r="F659" i="1"/>
  <c r="F660" i="1"/>
  <c r="F663" i="1"/>
  <c r="F666" i="1"/>
  <c r="F668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747" i="1"/>
  <c r="F748" i="1"/>
  <c r="F749" i="1"/>
  <c r="F750" i="1"/>
  <c r="F751" i="1"/>
  <c r="F752" i="1"/>
  <c r="F753" i="1"/>
  <c r="F754" i="1"/>
  <c r="F755" i="1"/>
  <c r="F756" i="1"/>
  <c r="F774" i="1"/>
  <c r="F775" i="1"/>
  <c r="F776" i="1"/>
  <c r="F777" i="1"/>
  <c r="F778" i="1"/>
  <c r="F779" i="1"/>
  <c r="F780" i="1"/>
  <c r="F781" i="1"/>
  <c r="F782" i="1"/>
  <c r="F783" i="1"/>
  <c r="F801" i="1"/>
  <c r="F802" i="1"/>
  <c r="F803" i="1"/>
  <c r="F804" i="1"/>
  <c r="F805" i="1"/>
  <c r="F806" i="1"/>
  <c r="F808" i="1"/>
  <c r="F809" i="1"/>
  <c r="F810" i="1"/>
  <c r="F12" i="1"/>
  <c r="F13" i="1"/>
  <c r="F14" i="1"/>
  <c r="F15" i="1"/>
  <c r="F16" i="1"/>
  <c r="F17" i="1"/>
  <c r="F18" i="1"/>
  <c r="F19" i="1"/>
  <c r="F22" i="1"/>
  <c r="F25" i="1"/>
  <c r="F27" i="1"/>
  <c r="K387" i="8"/>
  <c r="F387" i="1" s="1"/>
  <c r="K799" i="8"/>
  <c r="F799" i="1" s="1"/>
  <c r="K798" i="8"/>
  <c r="F798" i="1" s="1"/>
  <c r="K797" i="8"/>
  <c r="F797" i="1" s="1"/>
  <c r="K796" i="8"/>
  <c r="F796" i="1" s="1"/>
  <c r="K795" i="8"/>
  <c r="F795" i="1" s="1"/>
  <c r="K794" i="8"/>
  <c r="F794" i="1" s="1"/>
  <c r="K793" i="8"/>
  <c r="F793" i="1" s="1"/>
  <c r="K792" i="8"/>
  <c r="F792" i="1" s="1"/>
  <c r="K791" i="8"/>
  <c r="F791" i="1" s="1"/>
  <c r="K790" i="8"/>
  <c r="K789" i="8"/>
  <c r="K788" i="8"/>
  <c r="K787" i="8"/>
  <c r="K786" i="8"/>
  <c r="K772" i="8"/>
  <c r="F772" i="1" s="1"/>
  <c r="K771" i="8"/>
  <c r="F771" i="1" s="1"/>
  <c r="K770" i="8"/>
  <c r="F770" i="1" s="1"/>
  <c r="K769" i="8"/>
  <c r="F769" i="1" s="1"/>
  <c r="K768" i="8"/>
  <c r="F768" i="1" s="1"/>
  <c r="K767" i="8"/>
  <c r="F767" i="1" s="1"/>
  <c r="K766" i="8"/>
  <c r="F766" i="1" s="1"/>
  <c r="K765" i="8"/>
  <c r="F765" i="1" s="1"/>
  <c r="K764" i="8"/>
  <c r="F764" i="1" s="1"/>
  <c r="K763" i="8"/>
  <c r="K762" i="8"/>
  <c r="K761" i="8"/>
  <c r="K760" i="8"/>
  <c r="K759" i="8"/>
  <c r="K745" i="8"/>
  <c r="F745" i="1" s="1"/>
  <c r="K744" i="8"/>
  <c r="F744" i="1" s="1"/>
  <c r="K743" i="8"/>
  <c r="F743" i="1" s="1"/>
  <c r="K742" i="8"/>
  <c r="F742" i="1" s="1"/>
  <c r="K741" i="8"/>
  <c r="F741" i="1" s="1"/>
  <c r="K740" i="8"/>
  <c r="F740" i="1" s="1"/>
  <c r="K739" i="8"/>
  <c r="F739" i="1" s="1"/>
  <c r="K738" i="8"/>
  <c r="F738" i="1" s="1"/>
  <c r="K737" i="8"/>
  <c r="F737" i="1" s="1"/>
  <c r="K736" i="8"/>
  <c r="K735" i="8"/>
  <c r="K734" i="8"/>
  <c r="K733" i="8"/>
  <c r="K732" i="8"/>
  <c r="K729" i="8"/>
  <c r="F729" i="1" s="1"/>
  <c r="K728" i="8"/>
  <c r="F728" i="1" s="1"/>
  <c r="K727" i="8"/>
  <c r="F727" i="1" s="1"/>
  <c r="K726" i="8"/>
  <c r="F726" i="1" s="1"/>
  <c r="K725" i="8"/>
  <c r="F725" i="1" s="1"/>
  <c r="K724" i="8"/>
  <c r="F724" i="1" s="1"/>
  <c r="K723" i="8"/>
  <c r="F723" i="1" s="1"/>
  <c r="K722" i="8"/>
  <c r="F722" i="1" s="1"/>
  <c r="K721" i="8"/>
  <c r="F721" i="1" s="1"/>
  <c r="K720" i="8"/>
  <c r="K719" i="8"/>
  <c r="K718" i="8"/>
  <c r="K717" i="8"/>
  <c r="K716" i="8"/>
  <c r="K713" i="8"/>
  <c r="F713" i="1" s="1"/>
  <c r="K712" i="8"/>
  <c r="F712" i="1" s="1"/>
  <c r="K711" i="8"/>
  <c r="F711" i="1" s="1"/>
  <c r="K710" i="8"/>
  <c r="F710" i="1" s="1"/>
  <c r="K709" i="8"/>
  <c r="F709" i="1" s="1"/>
  <c r="K708" i="8"/>
  <c r="K707" i="8"/>
  <c r="F707" i="1" s="1"/>
  <c r="K706" i="8"/>
  <c r="F706" i="1" s="1"/>
  <c r="K705" i="8"/>
  <c r="F705" i="1" s="1"/>
  <c r="K704" i="8"/>
  <c r="F704" i="1" s="1"/>
  <c r="K703" i="8"/>
  <c r="K702" i="8"/>
  <c r="K701" i="8"/>
  <c r="K700" i="8"/>
  <c r="F700" i="1" s="1"/>
  <c r="K684" i="8"/>
  <c r="F684" i="1" s="1"/>
  <c r="K683" i="8"/>
  <c r="F683" i="1" s="1"/>
  <c r="K682" i="8"/>
  <c r="F682" i="1" s="1"/>
  <c r="K681" i="8"/>
  <c r="F681" i="1" s="1"/>
  <c r="K680" i="8"/>
  <c r="F680" i="1" s="1"/>
  <c r="K679" i="8"/>
  <c r="F679" i="1" s="1"/>
  <c r="K678" i="8"/>
  <c r="F678" i="1" s="1"/>
  <c r="K677" i="8"/>
  <c r="F677" i="1" s="1"/>
  <c r="K676" i="8"/>
  <c r="F676" i="1" s="1"/>
  <c r="K675" i="8"/>
  <c r="F675" i="1" s="1"/>
  <c r="K674" i="8"/>
  <c r="F674" i="1" s="1"/>
  <c r="K673" i="8"/>
  <c r="F673" i="1" s="1"/>
  <c r="K672" i="8"/>
  <c r="F672" i="1" s="1"/>
  <c r="K671" i="8"/>
  <c r="F671" i="1" s="1"/>
  <c r="K635" i="8"/>
  <c r="F635" i="1" s="1"/>
  <c r="K634" i="8"/>
  <c r="F634" i="1" s="1"/>
  <c r="K633" i="8"/>
  <c r="F633" i="1" s="1"/>
  <c r="K632" i="8"/>
  <c r="F632" i="1" s="1"/>
  <c r="K631" i="8"/>
  <c r="F631" i="1" s="1"/>
  <c r="K630" i="8"/>
  <c r="F630" i="1" s="1"/>
  <c r="K629" i="8"/>
  <c r="F629" i="1" s="1"/>
  <c r="K628" i="8"/>
  <c r="F628" i="1" s="1"/>
  <c r="K627" i="8"/>
  <c r="F627" i="1" s="1"/>
  <c r="K626" i="8"/>
  <c r="F626" i="1" s="1"/>
  <c r="K625" i="8"/>
  <c r="F625" i="1" s="1"/>
  <c r="K624" i="8"/>
  <c r="F624" i="1" s="1"/>
  <c r="K623" i="8"/>
  <c r="F623" i="1" s="1"/>
  <c r="K622" i="8"/>
  <c r="F622" i="1" s="1"/>
  <c r="K619" i="8"/>
  <c r="F619" i="1" s="1"/>
  <c r="K618" i="8"/>
  <c r="F618" i="1" s="1"/>
  <c r="K617" i="8"/>
  <c r="F617" i="1" s="1"/>
  <c r="K616" i="8"/>
  <c r="F616" i="1" s="1"/>
  <c r="K615" i="8"/>
  <c r="F615" i="1" s="1"/>
  <c r="K614" i="8"/>
  <c r="F614" i="1" s="1"/>
  <c r="K613" i="8"/>
  <c r="F613" i="1" s="1"/>
  <c r="K612" i="8"/>
  <c r="F612" i="1" s="1"/>
  <c r="K611" i="8"/>
  <c r="F611" i="1" s="1"/>
  <c r="K610" i="8"/>
  <c r="F610" i="1" s="1"/>
  <c r="K609" i="8"/>
  <c r="F609" i="1" s="1"/>
  <c r="K608" i="8"/>
  <c r="F608" i="1" s="1"/>
  <c r="K607" i="8"/>
  <c r="F607" i="1" s="1"/>
  <c r="K606" i="8"/>
  <c r="F606" i="1" s="1"/>
  <c r="K603" i="8"/>
  <c r="F603" i="1" s="1"/>
  <c r="K602" i="8"/>
  <c r="F602" i="1" s="1"/>
  <c r="K601" i="8"/>
  <c r="F601" i="1" s="1"/>
  <c r="K600" i="8"/>
  <c r="F600" i="1" s="1"/>
  <c r="K599" i="8"/>
  <c r="F599" i="1" s="1"/>
  <c r="K598" i="8"/>
  <c r="F598" i="1" s="1"/>
  <c r="K597" i="8"/>
  <c r="F597" i="1" s="1"/>
  <c r="K596" i="8"/>
  <c r="F596" i="1" s="1"/>
  <c r="K595" i="8"/>
  <c r="F595" i="1" s="1"/>
  <c r="K594" i="8"/>
  <c r="F594" i="1" s="1"/>
  <c r="K593" i="8"/>
  <c r="F593" i="1" s="1"/>
  <c r="K592" i="8"/>
  <c r="F592" i="1" s="1"/>
  <c r="K591" i="8"/>
  <c r="F591" i="1" s="1"/>
  <c r="K590" i="8"/>
  <c r="F590" i="1" s="1"/>
  <c r="K587" i="8"/>
  <c r="F587" i="1" s="1"/>
  <c r="K586" i="8"/>
  <c r="F586" i="1" s="1"/>
  <c r="K585" i="8"/>
  <c r="F585" i="1" s="1"/>
  <c r="K584" i="8"/>
  <c r="F584" i="1" s="1"/>
  <c r="K583" i="8"/>
  <c r="F583" i="1" s="1"/>
  <c r="K582" i="8"/>
  <c r="F582" i="1" s="1"/>
  <c r="K581" i="8"/>
  <c r="F581" i="1" s="1"/>
  <c r="K580" i="8"/>
  <c r="F580" i="1" s="1"/>
  <c r="K579" i="8"/>
  <c r="F579" i="1" s="1"/>
  <c r="K578" i="8"/>
  <c r="F578" i="1" s="1"/>
  <c r="K577" i="8"/>
  <c r="F577" i="1" s="1"/>
  <c r="K576" i="8"/>
  <c r="F576" i="1" s="1"/>
  <c r="K575" i="8"/>
  <c r="F575" i="1" s="1"/>
  <c r="K574" i="8"/>
  <c r="F574" i="1" s="1"/>
  <c r="K539" i="8"/>
  <c r="F539" i="1" s="1"/>
  <c r="K538" i="8"/>
  <c r="F538" i="1" s="1"/>
  <c r="K537" i="8"/>
  <c r="F537" i="1" s="1"/>
  <c r="K536" i="8"/>
  <c r="F536" i="1" s="1"/>
  <c r="K535" i="8"/>
  <c r="F535" i="1" s="1"/>
  <c r="K534" i="8"/>
  <c r="F534" i="1" s="1"/>
  <c r="K533" i="8"/>
  <c r="F533" i="1" s="1"/>
  <c r="K532" i="8"/>
  <c r="F532" i="1" s="1"/>
  <c r="K531" i="8"/>
  <c r="F531" i="1" s="1"/>
  <c r="K530" i="8"/>
  <c r="F530" i="1" s="1"/>
  <c r="K529" i="8"/>
  <c r="F529" i="1" s="1"/>
  <c r="K528" i="8"/>
  <c r="F528" i="1" s="1"/>
  <c r="K527" i="8"/>
  <c r="F527" i="1" s="1"/>
  <c r="K526" i="8"/>
  <c r="F526" i="1" s="1"/>
  <c r="K490" i="8"/>
  <c r="F490" i="1" s="1"/>
  <c r="K489" i="8"/>
  <c r="F489" i="1" s="1"/>
  <c r="K488" i="8"/>
  <c r="F488" i="1" s="1"/>
  <c r="K487" i="8"/>
  <c r="F487" i="1" s="1"/>
  <c r="K486" i="8"/>
  <c r="F486" i="1" s="1"/>
  <c r="K485" i="8"/>
  <c r="F485" i="1" s="1"/>
  <c r="K484" i="8"/>
  <c r="F484" i="1" s="1"/>
  <c r="K483" i="8"/>
  <c r="F483" i="1" s="1"/>
  <c r="K482" i="8"/>
  <c r="F482" i="1" s="1"/>
  <c r="K481" i="8"/>
  <c r="F481" i="1" s="1"/>
  <c r="K480" i="8"/>
  <c r="F480" i="1" s="1"/>
  <c r="K479" i="8"/>
  <c r="F479" i="1" s="1"/>
  <c r="K478" i="8"/>
  <c r="F478" i="1" s="1"/>
  <c r="K477" i="8"/>
  <c r="F477" i="1" s="1"/>
  <c r="K474" i="8"/>
  <c r="F474" i="1" s="1"/>
  <c r="K473" i="8"/>
  <c r="F473" i="1" s="1"/>
  <c r="K472" i="8"/>
  <c r="F472" i="1" s="1"/>
  <c r="K471" i="8"/>
  <c r="F471" i="1" s="1"/>
  <c r="K470" i="8"/>
  <c r="F470" i="1" s="1"/>
  <c r="K469" i="8"/>
  <c r="F469" i="1" s="1"/>
  <c r="K468" i="8"/>
  <c r="F468" i="1" s="1"/>
  <c r="K467" i="8"/>
  <c r="F467" i="1" s="1"/>
  <c r="K466" i="8"/>
  <c r="F466" i="1" s="1"/>
  <c r="K465" i="8"/>
  <c r="F465" i="1" s="1"/>
  <c r="K464" i="8"/>
  <c r="F464" i="1" s="1"/>
  <c r="K463" i="8"/>
  <c r="F463" i="1" s="1"/>
  <c r="K462" i="8"/>
  <c r="F462" i="1" s="1"/>
  <c r="K461" i="8"/>
  <c r="F461" i="1" s="1"/>
  <c r="K458" i="8"/>
  <c r="F458" i="1" s="1"/>
  <c r="K457" i="8"/>
  <c r="F457" i="1" s="1"/>
  <c r="K456" i="8"/>
  <c r="F456" i="1" s="1"/>
  <c r="K455" i="8"/>
  <c r="F455" i="1" s="1"/>
  <c r="K454" i="8"/>
  <c r="F454" i="1" s="1"/>
  <c r="K453" i="8"/>
  <c r="F453" i="1" s="1"/>
  <c r="K452" i="8"/>
  <c r="F452" i="1" s="1"/>
  <c r="K451" i="8"/>
  <c r="F451" i="1" s="1"/>
  <c r="K450" i="8"/>
  <c r="F450" i="1" s="1"/>
  <c r="K449" i="8"/>
  <c r="F449" i="1" s="1"/>
  <c r="K448" i="8"/>
  <c r="F448" i="1" s="1"/>
  <c r="K447" i="8"/>
  <c r="F447" i="1" s="1"/>
  <c r="K446" i="8"/>
  <c r="F446" i="1" s="1"/>
  <c r="K445" i="8"/>
  <c r="F445" i="1" s="1"/>
  <c r="K432" i="8"/>
  <c r="F432" i="1" s="1"/>
  <c r="K431" i="8"/>
  <c r="F431" i="1" s="1"/>
  <c r="K430" i="8"/>
  <c r="F430" i="1" s="1"/>
  <c r="K429" i="8"/>
  <c r="F429" i="1" s="1"/>
  <c r="F428" i="1"/>
  <c r="K427" i="8"/>
  <c r="K426" i="8"/>
  <c r="F426" i="1" s="1"/>
  <c r="K425" i="8"/>
  <c r="F425" i="1" s="1"/>
  <c r="K424" i="8"/>
  <c r="F424" i="1" s="1"/>
  <c r="K423" i="8"/>
  <c r="F423" i="1" s="1"/>
  <c r="K422" i="8"/>
  <c r="F422" i="1" s="1"/>
  <c r="K421" i="8"/>
  <c r="F421" i="1" s="1"/>
  <c r="K420" i="8"/>
  <c r="F420" i="1" s="1"/>
  <c r="K419" i="8"/>
  <c r="F419" i="1" s="1"/>
  <c r="K416" i="8"/>
  <c r="F416" i="1" s="1"/>
  <c r="K415" i="8"/>
  <c r="F415" i="1" s="1"/>
  <c r="K414" i="8"/>
  <c r="F414" i="1" s="1"/>
  <c r="K413" i="8"/>
  <c r="F413" i="1" s="1"/>
  <c r="K412" i="8"/>
  <c r="F412" i="1" s="1"/>
  <c r="K411" i="8"/>
  <c r="F411" i="1" s="1"/>
  <c r="K410" i="8"/>
  <c r="F410" i="1" s="1"/>
  <c r="K409" i="8"/>
  <c r="F409" i="1" s="1"/>
  <c r="K408" i="8"/>
  <c r="F408" i="1" s="1"/>
  <c r="K407" i="8"/>
  <c r="F407" i="1" s="1"/>
  <c r="K406" i="8"/>
  <c r="F406" i="1" s="1"/>
  <c r="K405" i="8"/>
  <c r="F405" i="1" s="1"/>
  <c r="K404" i="8"/>
  <c r="F404" i="1" s="1"/>
  <c r="K403" i="8"/>
  <c r="F403" i="1" s="1"/>
  <c r="K400" i="8"/>
  <c r="F400" i="1" s="1"/>
  <c r="K399" i="8"/>
  <c r="F399" i="1" s="1"/>
  <c r="K398" i="8"/>
  <c r="F398" i="1" s="1"/>
  <c r="K397" i="8"/>
  <c r="F397" i="1" s="1"/>
  <c r="K396" i="8"/>
  <c r="F396" i="1" s="1"/>
  <c r="K395" i="8"/>
  <c r="F395" i="1" s="1"/>
  <c r="K394" i="8"/>
  <c r="F394" i="1" s="1"/>
  <c r="K393" i="8"/>
  <c r="F393" i="1" s="1"/>
  <c r="K392" i="8"/>
  <c r="F392" i="1" s="1"/>
  <c r="K391" i="8"/>
  <c r="F391" i="1" s="1"/>
  <c r="K390" i="8"/>
  <c r="F390" i="1" s="1"/>
  <c r="K389" i="8"/>
  <c r="F389" i="1" s="1"/>
  <c r="K388" i="8"/>
  <c r="F388" i="1" s="1"/>
  <c r="K384" i="8"/>
  <c r="F384" i="1" s="1"/>
  <c r="K383" i="8"/>
  <c r="F383" i="1" s="1"/>
  <c r="F382" i="1"/>
  <c r="F381" i="1"/>
  <c r="K380" i="8"/>
  <c r="F380" i="1" s="1"/>
  <c r="K379" i="8"/>
  <c r="K378" i="8"/>
  <c r="F378" i="1" s="1"/>
  <c r="K377" i="8"/>
  <c r="F377" i="1" s="1"/>
  <c r="K376" i="8"/>
  <c r="F376" i="1" s="1"/>
  <c r="K375" i="8"/>
  <c r="F375" i="1" s="1"/>
  <c r="K374" i="8"/>
  <c r="F374" i="1" s="1"/>
  <c r="K373" i="8"/>
  <c r="F373" i="1" s="1"/>
  <c r="K372" i="8"/>
  <c r="F372" i="1" s="1"/>
  <c r="K371" i="8"/>
  <c r="F371" i="1" s="1"/>
  <c r="K328" i="8"/>
  <c r="F328" i="1" s="1"/>
  <c r="K327" i="8"/>
  <c r="F327" i="1" s="1"/>
  <c r="K326" i="8"/>
  <c r="F326" i="1" s="1"/>
  <c r="K325" i="8"/>
  <c r="F325" i="1" s="1"/>
  <c r="K324" i="8"/>
  <c r="F324" i="1" s="1"/>
  <c r="K323" i="8"/>
  <c r="F323" i="1" s="1"/>
  <c r="K322" i="8"/>
  <c r="F322" i="1" s="1"/>
  <c r="K321" i="8"/>
  <c r="F321" i="1" s="1"/>
  <c r="K320" i="8"/>
  <c r="F320" i="1" s="1"/>
  <c r="K319" i="8"/>
  <c r="F319" i="1" s="1"/>
  <c r="K318" i="8"/>
  <c r="F318" i="1" s="1"/>
  <c r="K317" i="8"/>
  <c r="F317" i="1" s="1"/>
  <c r="K316" i="8"/>
  <c r="F316" i="1" s="1"/>
  <c r="K315" i="8"/>
  <c r="F315" i="1" s="1"/>
  <c r="K299" i="8"/>
  <c r="F299" i="1" s="1"/>
  <c r="K298" i="8"/>
  <c r="F298" i="1" s="1"/>
  <c r="F297" i="1"/>
  <c r="F296" i="1"/>
  <c r="K295" i="8"/>
  <c r="F295" i="1" s="1"/>
  <c r="K294" i="8"/>
  <c r="K293" i="8"/>
  <c r="F293" i="1" s="1"/>
  <c r="K292" i="8"/>
  <c r="F292" i="1" s="1"/>
  <c r="K291" i="8"/>
  <c r="F291" i="1" s="1"/>
  <c r="K290" i="8"/>
  <c r="F290" i="1" s="1"/>
  <c r="K289" i="8"/>
  <c r="F289" i="1" s="1"/>
  <c r="K288" i="8"/>
  <c r="F288" i="1" s="1"/>
  <c r="K287" i="8"/>
  <c r="F287" i="1" s="1"/>
  <c r="K286" i="8"/>
  <c r="F286" i="1" s="1"/>
  <c r="K269" i="8"/>
  <c r="F269" i="1" s="1"/>
  <c r="K268" i="8"/>
  <c r="F268" i="1" s="1"/>
  <c r="F267" i="1"/>
  <c r="F266" i="1"/>
  <c r="F265" i="1"/>
  <c r="K264" i="8"/>
  <c r="K263" i="8"/>
  <c r="F263" i="1" s="1"/>
  <c r="K262" i="8"/>
  <c r="F262" i="1" s="1"/>
  <c r="K261" i="8"/>
  <c r="F261" i="1" s="1"/>
  <c r="K260" i="8"/>
  <c r="F260" i="1" s="1"/>
  <c r="K259" i="8"/>
  <c r="K258" i="8"/>
  <c r="K257" i="8"/>
  <c r="F257" i="1" s="1"/>
  <c r="K256" i="8"/>
  <c r="F256" i="1" s="1"/>
  <c r="K242" i="8"/>
  <c r="F242" i="1" s="1"/>
  <c r="K241" i="8"/>
  <c r="F241" i="1" s="1"/>
  <c r="K238" i="8"/>
  <c r="K237" i="8"/>
  <c r="K236" i="8"/>
  <c r="K235" i="8"/>
  <c r="K234" i="8"/>
  <c r="K233" i="8"/>
  <c r="K232" i="8"/>
  <c r="K231" i="8"/>
  <c r="K230" i="8"/>
  <c r="K229" i="8"/>
  <c r="F229" i="1" s="1"/>
  <c r="K215" i="8"/>
  <c r="F215" i="1" s="1"/>
  <c r="K214" i="8"/>
  <c r="F214" i="1" s="1"/>
  <c r="K213" i="8"/>
  <c r="F213" i="1" s="1"/>
  <c r="K212" i="8"/>
  <c r="F212" i="1" s="1"/>
  <c r="K211" i="8"/>
  <c r="F211" i="1" s="1"/>
  <c r="K210" i="8"/>
  <c r="F210" i="1" s="1"/>
  <c r="K209" i="8"/>
  <c r="F209" i="1" s="1"/>
  <c r="K208" i="8"/>
  <c r="F208" i="1" s="1"/>
  <c r="K207" i="8"/>
  <c r="F207" i="1" s="1"/>
  <c r="K206" i="8"/>
  <c r="F206" i="1" s="1"/>
  <c r="K205" i="8"/>
  <c r="K204" i="8"/>
  <c r="K203" i="8"/>
  <c r="K202" i="8"/>
  <c r="F202" i="1" s="1"/>
  <c r="K186" i="8"/>
  <c r="F186" i="1" s="1"/>
  <c r="K185" i="8"/>
  <c r="F185" i="1" s="1"/>
  <c r="K184" i="8"/>
  <c r="F184" i="1" s="1"/>
  <c r="K183" i="8"/>
  <c r="F183" i="1" s="1"/>
  <c r="K182" i="8"/>
  <c r="F182" i="1" s="1"/>
  <c r="K181" i="8"/>
  <c r="F181" i="1" s="1"/>
  <c r="K180" i="8"/>
  <c r="F180" i="1" s="1"/>
  <c r="K179" i="8"/>
  <c r="F179" i="1" s="1"/>
  <c r="K178" i="8"/>
  <c r="F178" i="1" s="1"/>
  <c r="K177" i="8"/>
  <c r="F177" i="1" s="1"/>
  <c r="K176" i="8"/>
  <c r="F176" i="1" s="1"/>
  <c r="K175" i="8"/>
  <c r="F175" i="1" s="1"/>
  <c r="K174" i="8"/>
  <c r="F174" i="1" s="1"/>
  <c r="K173" i="8"/>
  <c r="F173" i="1" s="1"/>
  <c r="K157" i="8"/>
  <c r="F157" i="1" s="1"/>
  <c r="K156" i="8"/>
  <c r="F156" i="1" s="1"/>
  <c r="K155" i="8"/>
  <c r="F155" i="1" s="1"/>
  <c r="K154" i="8"/>
  <c r="F154" i="1" s="1"/>
  <c r="K153" i="8"/>
  <c r="K152" i="8"/>
  <c r="K151" i="8"/>
  <c r="K150" i="8"/>
  <c r="K149" i="8"/>
  <c r="K148" i="8"/>
  <c r="K147" i="8"/>
  <c r="F147" i="1" s="1"/>
  <c r="K146" i="8"/>
  <c r="F146" i="1" s="1"/>
  <c r="K145" i="8"/>
  <c r="F145" i="1" s="1"/>
  <c r="K144" i="8"/>
  <c r="F144" i="1" s="1"/>
  <c r="K130" i="8"/>
  <c r="F130" i="1" s="1"/>
  <c r="K129" i="8"/>
  <c r="F129" i="1" s="1"/>
  <c r="K128" i="8"/>
  <c r="F128" i="1" s="1"/>
  <c r="K127" i="8"/>
  <c r="F127" i="1" s="1"/>
  <c r="K126" i="8"/>
  <c r="F126" i="1" s="1"/>
  <c r="K125" i="8"/>
  <c r="F125" i="1" s="1"/>
  <c r="K124" i="8"/>
  <c r="F124" i="1" s="1"/>
  <c r="K123" i="8"/>
  <c r="F123" i="1" s="1"/>
  <c r="K122" i="8"/>
  <c r="F122" i="1" s="1"/>
  <c r="K121" i="8"/>
  <c r="F121" i="1" s="1"/>
  <c r="K120" i="8"/>
  <c r="F120" i="1" s="1"/>
  <c r="K119" i="8"/>
  <c r="F119" i="1" s="1"/>
  <c r="K118" i="8"/>
  <c r="F118" i="1" s="1"/>
  <c r="K117" i="8"/>
  <c r="F117" i="1" s="1"/>
  <c r="K103" i="8"/>
  <c r="F103" i="1" s="1"/>
  <c r="K102" i="8"/>
  <c r="F102" i="1" s="1"/>
  <c r="K101" i="8"/>
  <c r="F101" i="1" s="1"/>
  <c r="K100" i="8"/>
  <c r="F100" i="1" s="1"/>
  <c r="K99" i="8"/>
  <c r="F99" i="1" s="1"/>
  <c r="K98" i="8"/>
  <c r="F98" i="1" s="1"/>
  <c r="K97" i="8"/>
  <c r="F97" i="1" s="1"/>
  <c r="K96" i="8"/>
  <c r="F96" i="1" s="1"/>
  <c r="K95" i="8"/>
  <c r="F95" i="1" s="1"/>
  <c r="K94" i="8"/>
  <c r="F94" i="1" s="1"/>
  <c r="K93" i="8"/>
  <c r="F93" i="1" s="1"/>
  <c r="K92" i="8"/>
  <c r="F92" i="1" s="1"/>
  <c r="K91" i="8"/>
  <c r="F91" i="1" s="1"/>
  <c r="K90" i="8"/>
  <c r="F90" i="1" s="1"/>
  <c r="K69" i="8"/>
  <c r="F69" i="1" s="1"/>
  <c r="K65" i="8"/>
  <c r="F65" i="1" s="1"/>
  <c r="K349" i="8"/>
  <c r="F349" i="1" s="1"/>
  <c r="K345" i="8"/>
  <c r="F345" i="1" s="1"/>
  <c r="K342" i="8"/>
  <c r="F342" i="1" s="1"/>
  <c r="K39" i="8"/>
  <c r="F39" i="1" s="1"/>
  <c r="K37" i="8"/>
  <c r="F37" i="1" s="1"/>
  <c r="K33" i="8"/>
  <c r="F33" i="1" s="1"/>
  <c r="F31" i="1"/>
  <c r="K53" i="8"/>
  <c r="F53" i="1" s="1"/>
  <c r="K49" i="8"/>
  <c r="F49" i="1" s="1"/>
  <c r="K46" i="8"/>
  <c r="K355" i="8"/>
  <c r="F355" i="1" s="1"/>
  <c r="K354" i="8"/>
  <c r="F354" i="1" s="1"/>
  <c r="K353" i="8"/>
  <c r="F353" i="1" s="1"/>
  <c r="K352" i="8"/>
  <c r="F352" i="1" s="1"/>
  <c r="K351" i="8"/>
  <c r="F351" i="1" s="1"/>
  <c r="K350" i="8"/>
  <c r="K348" i="8"/>
  <c r="F348" i="1" s="1"/>
  <c r="K347" i="8"/>
  <c r="F347" i="1" s="1"/>
  <c r="K346" i="8"/>
  <c r="F346" i="1" s="1"/>
  <c r="K344" i="8"/>
  <c r="F344" i="1" s="1"/>
  <c r="K343" i="8"/>
  <c r="F343" i="1" s="1"/>
  <c r="K75" i="8"/>
  <c r="F75" i="1" s="1"/>
  <c r="K74" i="8"/>
  <c r="F74" i="1" s="1"/>
  <c r="K73" i="8"/>
  <c r="F73" i="1" s="1"/>
  <c r="K72" i="8"/>
  <c r="F72" i="1" s="1"/>
  <c r="K71" i="8"/>
  <c r="F71" i="1" s="1"/>
  <c r="K70" i="8"/>
  <c r="F70" i="1" s="1"/>
  <c r="K68" i="8"/>
  <c r="F68" i="1" s="1"/>
  <c r="K67" i="8"/>
  <c r="F67" i="1" s="1"/>
  <c r="K66" i="8"/>
  <c r="F66" i="1" s="1"/>
  <c r="K64" i="8"/>
  <c r="F64" i="1" s="1"/>
  <c r="K63" i="8"/>
  <c r="F63" i="1" s="1"/>
  <c r="K62" i="8"/>
  <c r="F62" i="1" s="1"/>
  <c r="K59" i="8"/>
  <c r="F59" i="1" s="1"/>
  <c r="K58" i="8"/>
  <c r="F58" i="1" s="1"/>
  <c r="K57" i="8"/>
  <c r="F57" i="1" s="1"/>
  <c r="K56" i="8"/>
  <c r="F56" i="1" s="1"/>
  <c r="K55" i="8"/>
  <c r="F55" i="1" s="1"/>
  <c r="K54" i="8"/>
  <c r="K52" i="8"/>
  <c r="F52" i="1" s="1"/>
  <c r="K51" i="8"/>
  <c r="F51" i="1" s="1"/>
  <c r="K50" i="8"/>
  <c r="F50" i="1" s="1"/>
  <c r="K48" i="8"/>
  <c r="F48" i="1" s="1"/>
  <c r="K47" i="8"/>
  <c r="F47" i="1" s="1"/>
  <c r="K35" i="8"/>
  <c r="F35" i="1" s="1"/>
  <c r="K36" i="8"/>
  <c r="F36" i="1" s="1"/>
  <c r="K38" i="8"/>
  <c r="F38" i="1" s="1"/>
  <c r="K43" i="8"/>
  <c r="F43" i="1" s="1"/>
  <c r="K42" i="8"/>
  <c r="F42" i="1" s="1"/>
  <c r="K41" i="8"/>
  <c r="F41" i="1" s="1"/>
  <c r="K40" i="8"/>
  <c r="F40" i="1" s="1"/>
  <c r="K34" i="8"/>
  <c r="F34" i="1" s="1"/>
  <c r="K32" i="8"/>
  <c r="F32" i="1" s="1"/>
  <c r="F30" i="1"/>
  <c r="K11" i="8"/>
  <c r="F11" i="1" s="1"/>
  <c r="K9" i="1" l="1"/>
  <c r="K11" i="1"/>
  <c r="K12" i="1"/>
  <c r="K13" i="1"/>
  <c r="K14" i="1"/>
  <c r="K15" i="1"/>
  <c r="K16" i="1"/>
  <c r="K17" i="1"/>
  <c r="K18" i="1"/>
  <c r="K19" i="1"/>
  <c r="K22" i="1"/>
  <c r="K21" i="1" s="1"/>
  <c r="K25" i="1"/>
  <c r="K24" i="1" s="1"/>
  <c r="K27" i="1"/>
  <c r="K26" i="1" s="1"/>
  <c r="K30" i="1"/>
  <c r="K32" i="1"/>
  <c r="K34" i="1"/>
  <c r="K35" i="1"/>
  <c r="K36" i="1"/>
  <c r="K37" i="1"/>
  <c r="K38" i="1"/>
  <c r="K40" i="1"/>
  <c r="K41" i="1"/>
  <c r="K42" i="1"/>
  <c r="K43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7" i="1"/>
  <c r="K78" i="1"/>
  <c r="K79" i="1"/>
  <c r="K80" i="1"/>
  <c r="K81" i="1"/>
  <c r="K82" i="1"/>
  <c r="K83" i="1"/>
  <c r="K84" i="1"/>
  <c r="K85" i="1"/>
  <c r="K86" i="1"/>
  <c r="K87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2" i="1"/>
  <c r="K133" i="1"/>
  <c r="K134" i="1"/>
  <c r="K135" i="1"/>
  <c r="K136" i="1"/>
  <c r="K137" i="1"/>
  <c r="K138" i="1"/>
  <c r="K139" i="1"/>
  <c r="K140" i="1"/>
  <c r="K141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7" i="1"/>
  <c r="K218" i="1"/>
  <c r="K219" i="1"/>
  <c r="K220" i="1"/>
  <c r="K221" i="1"/>
  <c r="K222" i="1"/>
  <c r="K223" i="1"/>
  <c r="K224" i="1"/>
  <c r="K225" i="1"/>
  <c r="K226" i="1"/>
  <c r="K229" i="1"/>
  <c r="K231" i="1"/>
  <c r="K232" i="1"/>
  <c r="K233" i="1"/>
  <c r="K234" i="1"/>
  <c r="K235" i="1"/>
  <c r="K236" i="1"/>
  <c r="K238" i="1"/>
  <c r="K239" i="1"/>
  <c r="K240" i="1"/>
  <c r="K241" i="1"/>
  <c r="K242" i="1"/>
  <c r="K244" i="1"/>
  <c r="K245" i="1"/>
  <c r="K246" i="1"/>
  <c r="K247" i="1"/>
  <c r="K248" i="1"/>
  <c r="K249" i="1"/>
  <c r="K251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5" i="1"/>
  <c r="K306" i="1"/>
  <c r="K307" i="1"/>
  <c r="K308" i="1"/>
  <c r="K309" i="1"/>
  <c r="K310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30" i="1"/>
  <c r="K331" i="1"/>
  <c r="K332" i="1"/>
  <c r="K333" i="1"/>
  <c r="K334" i="1"/>
  <c r="K335" i="1"/>
  <c r="K336" i="1"/>
  <c r="K337" i="1"/>
  <c r="K338" i="1"/>
  <c r="K339" i="1"/>
  <c r="K342" i="1"/>
  <c r="K343" i="1"/>
  <c r="K344" i="1"/>
  <c r="K346" i="1"/>
  <c r="K347" i="1"/>
  <c r="K349" i="1"/>
  <c r="K350" i="1"/>
  <c r="K351" i="1"/>
  <c r="K352" i="1"/>
  <c r="K353" i="1"/>
  <c r="K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4" i="1"/>
  <c r="K435" i="1"/>
  <c r="K436" i="1"/>
  <c r="K437" i="1"/>
  <c r="K438" i="1"/>
  <c r="K439" i="1"/>
  <c r="K440" i="1"/>
  <c r="K441" i="1"/>
  <c r="K442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6" i="1"/>
  <c r="K507" i="1"/>
  <c r="K508" i="1"/>
  <c r="K509" i="1"/>
  <c r="K510" i="1"/>
  <c r="K511" i="1"/>
  <c r="K513" i="1"/>
  <c r="K514" i="1"/>
  <c r="K515" i="1"/>
  <c r="K518" i="1"/>
  <c r="K517" i="1" s="1"/>
  <c r="K521" i="1"/>
  <c r="K520" i="1" s="1"/>
  <c r="K523" i="1"/>
  <c r="K522" i="1" s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1" i="1"/>
  <c r="K562" i="1"/>
  <c r="K563" i="1"/>
  <c r="K566" i="1"/>
  <c r="K565" i="1" s="1"/>
  <c r="K569" i="1"/>
  <c r="K568" i="1" s="1"/>
  <c r="K571" i="1"/>
  <c r="K570" i="1" s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1" i="1"/>
  <c r="K652" i="1"/>
  <c r="K653" i="1"/>
  <c r="K654" i="1"/>
  <c r="K655" i="1"/>
  <c r="K656" i="1"/>
  <c r="K658" i="1"/>
  <c r="K659" i="1"/>
  <c r="K660" i="1"/>
  <c r="K663" i="1"/>
  <c r="K662" i="1" s="1"/>
  <c r="K666" i="1"/>
  <c r="K665" i="1" s="1"/>
  <c r="K668" i="1"/>
  <c r="K667" i="1" s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7" i="1"/>
  <c r="K748" i="1"/>
  <c r="K749" i="1"/>
  <c r="K750" i="1"/>
  <c r="K751" i="1"/>
  <c r="K752" i="1"/>
  <c r="K753" i="1"/>
  <c r="K754" i="1"/>
  <c r="K755" i="1"/>
  <c r="K756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4" i="1"/>
  <c r="K775" i="1"/>
  <c r="K776" i="1"/>
  <c r="K777" i="1"/>
  <c r="K778" i="1"/>
  <c r="K779" i="1"/>
  <c r="K780" i="1"/>
  <c r="K781" i="1"/>
  <c r="K782" i="1"/>
  <c r="K783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1" i="1"/>
  <c r="K802" i="1"/>
  <c r="K803" i="1"/>
  <c r="K804" i="1"/>
  <c r="K805" i="1"/>
  <c r="K806" i="1"/>
  <c r="K808" i="1"/>
  <c r="K809" i="1"/>
  <c r="K810" i="1"/>
  <c r="K8" i="1"/>
  <c r="K519" i="1" l="1"/>
  <c r="K23" i="1"/>
  <c r="K657" i="1"/>
  <c r="K560" i="1"/>
  <c r="K785" i="1"/>
  <c r="K784" i="1" s="1"/>
  <c r="K758" i="1"/>
  <c r="K685" i="1"/>
  <c r="K664" i="1"/>
  <c r="K444" i="1"/>
  <c r="K443" i="1" s="1"/>
  <c r="K255" i="1"/>
  <c r="K228" i="1"/>
  <c r="K636" i="1"/>
  <c r="K573" i="1"/>
  <c r="K572" i="1" s="1"/>
  <c r="K76" i="1"/>
  <c r="K800" i="1"/>
  <c r="K773" i="1"/>
  <c r="K746" i="1"/>
  <c r="K650" i="1"/>
  <c r="K605" i="1"/>
  <c r="K604" i="1" s="1"/>
  <c r="K540" i="1"/>
  <c r="K476" i="1"/>
  <c r="K460" i="1"/>
  <c r="K459" i="1" s="1"/>
  <c r="K300" i="1"/>
  <c r="K270" i="1"/>
  <c r="K243" i="1"/>
  <c r="K216" i="1"/>
  <c r="K201" i="1"/>
  <c r="K172" i="1"/>
  <c r="K589" i="1"/>
  <c r="K588" i="1" s="1"/>
  <c r="K553" i="1"/>
  <c r="K512" i="1"/>
  <c r="K314" i="1"/>
  <c r="K433" i="1"/>
  <c r="K807" i="1"/>
  <c r="K699" i="1"/>
  <c r="K698" i="1" s="1"/>
  <c r="K187" i="1"/>
  <c r="K143" i="1"/>
  <c r="K116" i="1"/>
  <c r="K104" i="1"/>
  <c r="K89" i="1"/>
  <c r="K621" i="1"/>
  <c r="K525" i="1"/>
  <c r="K402" i="1"/>
  <c r="K401" i="1" s="1"/>
  <c r="K356" i="1"/>
  <c r="K329" i="1"/>
  <c r="K285" i="1"/>
  <c r="K61" i="1"/>
  <c r="K731" i="1"/>
  <c r="K505" i="1"/>
  <c r="K715" i="1"/>
  <c r="K714" i="1" s="1"/>
  <c r="K670" i="1"/>
  <c r="K491" i="1"/>
  <c r="K158" i="1"/>
  <c r="K131" i="1"/>
  <c r="K567" i="1"/>
  <c r="K10" i="1"/>
  <c r="K418" i="1"/>
  <c r="K386" i="1"/>
  <c r="K385" i="1" s="1"/>
  <c r="K370" i="1"/>
  <c r="K369" i="1" s="1"/>
  <c r="K341" i="1"/>
  <c r="K45" i="1"/>
  <c r="K44" i="1" s="1"/>
  <c r="K29" i="1"/>
  <c r="K28" i="1" s="1"/>
  <c r="K7" i="1"/>
  <c r="L27" i="1"/>
  <c r="L26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5" i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7" i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6" i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2" i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5" i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61" i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7" i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2" i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3" i="1"/>
  <c r="L514" i="1"/>
  <c r="M514" i="1" s="1"/>
  <c r="L515" i="1"/>
  <c r="M515" i="1" s="1"/>
  <c r="L518" i="1"/>
  <c r="L517" i="1" s="1"/>
  <c r="L521" i="1"/>
  <c r="L523" i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1" i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1" i="1"/>
  <c r="M561" i="1" s="1"/>
  <c r="L562" i="1"/>
  <c r="M562" i="1" s="1"/>
  <c r="L563" i="1"/>
  <c r="M563" i="1" s="1"/>
  <c r="L566" i="1"/>
  <c r="L569" i="1"/>
  <c r="L568" i="1" s="1"/>
  <c r="L571" i="1"/>
  <c r="L574" i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90" i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6" i="1"/>
  <c r="L607" i="1"/>
  <c r="M607" i="1" s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2" i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M631" i="1" s="1"/>
  <c r="L632" i="1"/>
  <c r="M632" i="1" s="1"/>
  <c r="L633" i="1"/>
  <c r="M633" i="1" s="1"/>
  <c r="L634" i="1"/>
  <c r="M634" i="1" s="1"/>
  <c r="L635" i="1"/>
  <c r="M635" i="1" s="1"/>
  <c r="L637" i="1"/>
  <c r="L638" i="1"/>
  <c r="M638" i="1" s="1"/>
  <c r="L639" i="1"/>
  <c r="M639" i="1" s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1" i="1"/>
  <c r="L652" i="1"/>
  <c r="M652" i="1" s="1"/>
  <c r="L653" i="1"/>
  <c r="M653" i="1" s="1"/>
  <c r="L654" i="1"/>
  <c r="M654" i="1" s="1"/>
  <c r="L655" i="1"/>
  <c r="M655" i="1" s="1"/>
  <c r="L656" i="1"/>
  <c r="M656" i="1" s="1"/>
  <c r="L658" i="1"/>
  <c r="M658" i="1" s="1"/>
  <c r="L659" i="1"/>
  <c r="M659" i="1" s="1"/>
  <c r="L660" i="1"/>
  <c r="M660" i="1" s="1"/>
  <c r="L663" i="1"/>
  <c r="L666" i="1"/>
  <c r="L668" i="1"/>
  <c r="L667" i="1" s="1"/>
  <c r="L671" i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6" i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M696" i="1" s="1"/>
  <c r="L697" i="1"/>
  <c r="M697" i="1" s="1"/>
  <c r="L700" i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2" i="1"/>
  <c r="M732" i="1" s="1"/>
  <c r="L733" i="1"/>
  <c r="M733" i="1" s="1"/>
  <c r="L734" i="1"/>
  <c r="M734" i="1" s="1"/>
  <c r="L735" i="1"/>
  <c r="M735" i="1" s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5" i="1"/>
  <c r="M745" i="1" s="1"/>
  <c r="L747" i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9" i="1"/>
  <c r="L760" i="1"/>
  <c r="M760" i="1" s="1"/>
  <c r="L761" i="1"/>
  <c r="M761" i="1" s="1"/>
  <c r="L762" i="1"/>
  <c r="M762" i="1" s="1"/>
  <c r="L763" i="1"/>
  <c r="M763" i="1" s="1"/>
  <c r="L764" i="1"/>
  <c r="M764" i="1" s="1"/>
  <c r="L765" i="1"/>
  <c r="M765" i="1" s="1"/>
  <c r="L766" i="1"/>
  <c r="M766" i="1" s="1"/>
  <c r="L767" i="1"/>
  <c r="M767" i="1" s="1"/>
  <c r="L768" i="1"/>
  <c r="M768" i="1" s="1"/>
  <c r="L769" i="1"/>
  <c r="M769" i="1" s="1"/>
  <c r="L770" i="1"/>
  <c r="M770" i="1" s="1"/>
  <c r="L771" i="1"/>
  <c r="M771" i="1" s="1"/>
  <c r="L772" i="1"/>
  <c r="M772" i="1" s="1"/>
  <c r="L774" i="1"/>
  <c r="L775" i="1"/>
  <c r="M775" i="1" s="1"/>
  <c r="L776" i="1"/>
  <c r="M776" i="1" s="1"/>
  <c r="L777" i="1"/>
  <c r="M777" i="1" s="1"/>
  <c r="L778" i="1"/>
  <c r="M778" i="1" s="1"/>
  <c r="L779" i="1"/>
  <c r="M779" i="1" s="1"/>
  <c r="L780" i="1"/>
  <c r="M780" i="1" s="1"/>
  <c r="L781" i="1"/>
  <c r="M781" i="1" s="1"/>
  <c r="L782" i="1"/>
  <c r="M782" i="1" s="1"/>
  <c r="L783" i="1"/>
  <c r="M783" i="1" s="1"/>
  <c r="L786" i="1"/>
  <c r="M786" i="1" s="1"/>
  <c r="L787" i="1"/>
  <c r="M787" i="1" s="1"/>
  <c r="L788" i="1"/>
  <c r="M788" i="1" s="1"/>
  <c r="L789" i="1"/>
  <c r="M789" i="1" s="1"/>
  <c r="L790" i="1"/>
  <c r="M790" i="1" s="1"/>
  <c r="L791" i="1"/>
  <c r="M791" i="1" s="1"/>
  <c r="L792" i="1"/>
  <c r="M792" i="1" s="1"/>
  <c r="L793" i="1"/>
  <c r="M793" i="1" s="1"/>
  <c r="L794" i="1"/>
  <c r="M794" i="1" s="1"/>
  <c r="L795" i="1"/>
  <c r="M795" i="1" s="1"/>
  <c r="L796" i="1"/>
  <c r="M796" i="1" s="1"/>
  <c r="L797" i="1"/>
  <c r="M797" i="1" s="1"/>
  <c r="L798" i="1"/>
  <c r="M798" i="1" s="1"/>
  <c r="L799" i="1"/>
  <c r="M799" i="1" s="1"/>
  <c r="L801" i="1"/>
  <c r="L802" i="1"/>
  <c r="M802" i="1" s="1"/>
  <c r="L803" i="1"/>
  <c r="M803" i="1" s="1"/>
  <c r="L804" i="1"/>
  <c r="M804" i="1" s="1"/>
  <c r="L805" i="1"/>
  <c r="M805" i="1" s="1"/>
  <c r="L806" i="1"/>
  <c r="M806" i="1" s="1"/>
  <c r="L808" i="1"/>
  <c r="M808" i="1" s="1"/>
  <c r="L809" i="1"/>
  <c r="M809" i="1" s="1"/>
  <c r="L810" i="1"/>
  <c r="M8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2" i="1"/>
  <c r="L25" i="1"/>
  <c r="K524" i="1" l="1"/>
  <c r="K516" i="1" s="1"/>
  <c r="K620" i="1"/>
  <c r="K564" i="1" s="1"/>
  <c r="K340" i="1"/>
  <c r="K313" i="1"/>
  <c r="K669" i="1"/>
  <c r="K284" i="1"/>
  <c r="K730" i="1"/>
  <c r="K227" i="1"/>
  <c r="K254" i="1"/>
  <c r="K60" i="1"/>
  <c r="K88" i="1"/>
  <c r="K757" i="1"/>
  <c r="K115" i="1"/>
  <c r="K6" i="1"/>
  <c r="K417" i="1"/>
  <c r="K142" i="1"/>
  <c r="K475" i="1"/>
  <c r="K171" i="1"/>
  <c r="K200" i="1"/>
  <c r="M356" i="1"/>
  <c r="M131" i="1"/>
  <c r="M518" i="1"/>
  <c r="M517" i="1" s="1"/>
  <c r="M569" i="1"/>
  <c r="M568" i="1" s="1"/>
  <c r="L565" i="1"/>
  <c r="M566" i="1"/>
  <c r="M565" i="1" s="1"/>
  <c r="M243" i="1"/>
  <c r="L665" i="1"/>
  <c r="L664" i="1" s="1"/>
  <c r="M666" i="1"/>
  <c r="M158" i="1"/>
  <c r="L201" i="1"/>
  <c r="M686" i="1"/>
  <c r="L685" i="1"/>
  <c r="M657" i="1"/>
  <c r="M300" i="1"/>
  <c r="L512" i="1"/>
  <c r="M513" i="1"/>
  <c r="M187" i="1"/>
  <c r="M418" i="1"/>
  <c r="L520" i="1"/>
  <c r="M521" i="1"/>
  <c r="M785" i="1"/>
  <c r="M784" i="1" s="1"/>
  <c r="L699" i="1"/>
  <c r="L698" i="1" s="1"/>
  <c r="M700" i="1"/>
  <c r="M25" i="1"/>
  <c r="L24" i="1"/>
  <c r="L23" i="1" s="1"/>
  <c r="M22" i="1"/>
  <c r="L21" i="1"/>
  <c r="M553" i="1"/>
  <c r="L270" i="1"/>
  <c r="M663" i="1"/>
  <c r="L662" i="1"/>
  <c r="M505" i="1"/>
  <c r="L10" i="1"/>
  <c r="M747" i="1"/>
  <c r="L746" i="1"/>
  <c r="M637" i="1"/>
  <c r="L636" i="1"/>
  <c r="M606" i="1"/>
  <c r="L605" i="1"/>
  <c r="L604" i="1" s="1"/>
  <c r="M492" i="1"/>
  <c r="L491" i="1"/>
  <c r="L314" i="1"/>
  <c r="M731" i="1"/>
  <c r="M329" i="1"/>
  <c r="L731" i="1"/>
  <c r="M622" i="1"/>
  <c r="L621" i="1"/>
  <c r="M574" i="1"/>
  <c r="M573" i="1" s="1"/>
  <c r="M572" i="1" s="1"/>
  <c r="L573" i="1"/>
  <c r="L572" i="1" s="1"/>
  <c r="L505" i="1"/>
  <c r="L329" i="1"/>
  <c r="M270" i="1"/>
  <c r="L104" i="1"/>
  <c r="M105" i="1"/>
  <c r="M104" i="1" s="1"/>
  <c r="M571" i="1"/>
  <c r="L570" i="1"/>
  <c r="L567" i="1" s="1"/>
  <c r="M433" i="1"/>
  <c r="M386" i="1"/>
  <c r="M385" i="1" s="1"/>
  <c r="M342" i="1"/>
  <c r="L341" i="1"/>
  <c r="L243" i="1"/>
  <c r="M807" i="1"/>
  <c r="M801" i="1"/>
  <c r="L800" i="1"/>
  <c r="M671" i="1"/>
  <c r="L670" i="1"/>
  <c r="M590" i="1"/>
  <c r="M589" i="1" s="1"/>
  <c r="M588" i="1" s="1"/>
  <c r="L589" i="1"/>
  <c r="L588" i="1" s="1"/>
  <c r="M560" i="1"/>
  <c r="M541" i="1"/>
  <c r="M540" i="1" s="1"/>
  <c r="L540" i="1"/>
  <c r="M525" i="1"/>
  <c r="M461" i="1"/>
  <c r="L460" i="1"/>
  <c r="L459" i="1" s="1"/>
  <c r="L433" i="1"/>
  <c r="L158" i="1"/>
  <c r="L785" i="1"/>
  <c r="L784" i="1" s="1"/>
  <c r="L807" i="1"/>
  <c r="M774" i="1"/>
  <c r="L773" i="1"/>
  <c r="L715" i="1"/>
  <c r="L714" i="1" s="1"/>
  <c r="M668" i="1"/>
  <c r="L560" i="1"/>
  <c r="L525" i="1"/>
  <c r="M402" i="1"/>
  <c r="M401" i="1" s="1"/>
  <c r="L187" i="1"/>
  <c r="M143" i="1"/>
  <c r="M715" i="1"/>
  <c r="M714" i="1" s="1"/>
  <c r="M759" i="1"/>
  <c r="L758" i="1"/>
  <c r="M477" i="1"/>
  <c r="L476" i="1"/>
  <c r="M228" i="1"/>
  <c r="M10" i="1"/>
  <c r="L657" i="1"/>
  <c r="M651" i="1"/>
  <c r="L650" i="1"/>
  <c r="L553" i="1"/>
  <c r="M523" i="1"/>
  <c r="L522" i="1"/>
  <c r="M445" i="1"/>
  <c r="L444" i="1"/>
  <c r="L443" i="1" s="1"/>
  <c r="M314" i="1"/>
  <c r="M286" i="1"/>
  <c r="M285" i="1" s="1"/>
  <c r="L285" i="1"/>
  <c r="L216" i="1"/>
  <c r="M201" i="1"/>
  <c r="L143" i="1"/>
  <c r="L142" i="1" s="1"/>
  <c r="M217" i="1"/>
  <c r="M216" i="1" s="1"/>
  <c r="L89" i="1"/>
  <c r="L61" i="1"/>
  <c r="L418" i="1"/>
  <c r="L386" i="1"/>
  <c r="L385" i="1" s="1"/>
  <c r="L356" i="1"/>
  <c r="L300" i="1"/>
  <c r="L131" i="1"/>
  <c r="M76" i="1"/>
  <c r="M370" i="1"/>
  <c r="M369" i="1" s="1"/>
  <c r="L76" i="1"/>
  <c r="M27" i="1"/>
  <c r="L402" i="1"/>
  <c r="L401" i="1" s="1"/>
  <c r="L370" i="1"/>
  <c r="L369" i="1" s="1"/>
  <c r="M255" i="1"/>
  <c r="L255" i="1"/>
  <c r="L228" i="1"/>
  <c r="M172" i="1"/>
  <c r="M116" i="1"/>
  <c r="L172" i="1"/>
  <c r="L116" i="1"/>
  <c r="M89" i="1"/>
  <c r="M61" i="1"/>
  <c r="M45" i="1"/>
  <c r="M44" i="1" s="1"/>
  <c r="L45" i="1"/>
  <c r="L44" i="1" s="1"/>
  <c r="M29" i="1"/>
  <c r="M28" i="1" s="1"/>
  <c r="L29" i="1"/>
  <c r="L28" i="1" s="1"/>
  <c r="M171" i="1" l="1"/>
  <c r="K661" i="1"/>
  <c r="M115" i="1"/>
  <c r="L417" i="1"/>
  <c r="K20" i="1"/>
  <c r="L254" i="1"/>
  <c r="L475" i="1"/>
  <c r="L757" i="1"/>
  <c r="L227" i="1"/>
  <c r="L171" i="1"/>
  <c r="L88" i="1"/>
  <c r="L620" i="1"/>
  <c r="L564" i="1" s="1"/>
  <c r="M313" i="1"/>
  <c r="L115" i="1"/>
  <c r="L524" i="1"/>
  <c r="M200" i="1"/>
  <c r="M254" i="1"/>
  <c r="M142" i="1"/>
  <c r="M284" i="1"/>
  <c r="M88" i="1"/>
  <c r="L313" i="1"/>
  <c r="M670" i="1"/>
  <c r="M460" i="1"/>
  <c r="M459" i="1" s="1"/>
  <c r="M665" i="1"/>
  <c r="M476" i="1"/>
  <c r="M570" i="1"/>
  <c r="M567" i="1" s="1"/>
  <c r="M773" i="1"/>
  <c r="M605" i="1"/>
  <c r="M604" i="1" s="1"/>
  <c r="M21" i="1"/>
  <c r="M699" i="1"/>
  <c r="M698" i="1" s="1"/>
  <c r="M667" i="1"/>
  <c r="M746" i="1"/>
  <c r="M730" i="1" s="1"/>
  <c r="M662" i="1"/>
  <c r="M417" i="1"/>
  <c r="L200" i="1"/>
  <c r="M60" i="1"/>
  <c r="M636" i="1"/>
  <c r="M524" i="1"/>
  <c r="M621" i="1"/>
  <c r="L60" i="1"/>
  <c r="M444" i="1"/>
  <c r="M443" i="1" s="1"/>
  <c r="M522" i="1"/>
  <c r="M650" i="1"/>
  <c r="M227" i="1"/>
  <c r="M800" i="1"/>
  <c r="L340" i="1"/>
  <c r="L730" i="1"/>
  <c r="M24" i="1"/>
  <c r="M520" i="1"/>
  <c r="M491" i="1"/>
  <c r="M26" i="1"/>
  <c r="M341" i="1"/>
  <c r="M340" i="1" s="1"/>
  <c r="L519" i="1"/>
  <c r="M685" i="1"/>
  <c r="L284" i="1"/>
  <c r="M758" i="1"/>
  <c r="L669" i="1"/>
  <c r="M512" i="1"/>
  <c r="K811" i="1" l="1"/>
  <c r="L661" i="1"/>
  <c r="L20" i="1"/>
  <c r="L516" i="1"/>
  <c r="M519" i="1"/>
  <c r="M516" i="1" s="1"/>
  <c r="M23" i="1"/>
  <c r="M620" i="1"/>
  <c r="M564" i="1" s="1"/>
  <c r="M669" i="1"/>
  <c r="M664" i="1"/>
  <c r="M757" i="1"/>
  <c r="M475" i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2" i="1"/>
  <c r="H22" i="1" s="1"/>
  <c r="G25" i="1"/>
  <c r="H25" i="1" s="1"/>
  <c r="G27" i="1"/>
  <c r="H27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4" i="1"/>
  <c r="H144" i="1" s="1"/>
  <c r="G145" i="1"/>
  <c r="H145" i="1" s="1"/>
  <c r="G146" i="1"/>
  <c r="H146" i="1" s="1"/>
  <c r="G147" i="1"/>
  <c r="H147" i="1" s="1"/>
  <c r="H148" i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3" i="1"/>
  <c r="H513" i="1" s="1"/>
  <c r="G514" i="1"/>
  <c r="H514" i="1" s="1"/>
  <c r="G515" i="1"/>
  <c r="H515" i="1" s="1"/>
  <c r="G518" i="1"/>
  <c r="H518" i="1" s="1"/>
  <c r="G521" i="1"/>
  <c r="H521" i="1" s="1"/>
  <c r="G523" i="1"/>
  <c r="H523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1" i="1"/>
  <c r="H561" i="1" s="1"/>
  <c r="G562" i="1"/>
  <c r="H562" i="1" s="1"/>
  <c r="G563" i="1"/>
  <c r="H563" i="1" s="1"/>
  <c r="G566" i="1"/>
  <c r="H566" i="1" s="1"/>
  <c r="G569" i="1"/>
  <c r="H569" i="1" s="1"/>
  <c r="G571" i="1"/>
  <c r="H571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 s="1"/>
  <c r="G635" i="1"/>
  <c r="H635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8" i="1"/>
  <c r="H658" i="1" s="1"/>
  <c r="G659" i="1"/>
  <c r="H659" i="1" s="1"/>
  <c r="G660" i="1"/>
  <c r="H660" i="1" s="1"/>
  <c r="G663" i="1"/>
  <c r="H663" i="1" s="1"/>
  <c r="G666" i="1"/>
  <c r="H666" i="1" s="1"/>
  <c r="G668" i="1"/>
  <c r="H668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700" i="1"/>
  <c r="H700" i="1" s="1"/>
  <c r="G701" i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7" i="1"/>
  <c r="H727" i="1" s="1"/>
  <c r="G728" i="1"/>
  <c r="H728" i="1" s="1"/>
  <c r="G729" i="1"/>
  <c r="H729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4" i="1"/>
  <c r="H774" i="1" s="1"/>
  <c r="G775" i="1"/>
  <c r="H775" i="1" s="1"/>
  <c r="G776" i="1"/>
  <c r="H776" i="1" s="1"/>
  <c r="G777" i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8" i="1"/>
  <c r="H808" i="1" s="1"/>
  <c r="G809" i="1"/>
  <c r="H809" i="1" s="1"/>
  <c r="G810" i="1"/>
  <c r="H810" i="1" s="1"/>
  <c r="G11" i="1"/>
  <c r="H11" i="1" s="1"/>
  <c r="G12" i="1"/>
  <c r="H12" i="1" s="1"/>
  <c r="G13" i="1"/>
  <c r="H13" i="1" s="1"/>
  <c r="J9" i="1"/>
  <c r="J11" i="1"/>
  <c r="J12" i="1"/>
  <c r="J13" i="1"/>
  <c r="J14" i="1"/>
  <c r="J15" i="1"/>
  <c r="J16" i="1"/>
  <c r="J17" i="1"/>
  <c r="J18" i="1"/>
  <c r="J19" i="1"/>
  <c r="J22" i="1"/>
  <c r="J25" i="1"/>
  <c r="J27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3" i="1"/>
  <c r="J84" i="1"/>
  <c r="J85" i="1"/>
  <c r="J86" i="1"/>
  <c r="J87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09" i="1"/>
  <c r="J110" i="1"/>
  <c r="J111" i="1"/>
  <c r="J112" i="1"/>
  <c r="J113" i="1"/>
  <c r="J114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8" i="1"/>
  <c r="J139" i="1"/>
  <c r="J140" i="1"/>
  <c r="J141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7" i="1"/>
  <c r="J218" i="1"/>
  <c r="J219" i="1"/>
  <c r="J220" i="1"/>
  <c r="J221" i="1"/>
  <c r="J222" i="1"/>
  <c r="J223" i="1"/>
  <c r="J224" i="1"/>
  <c r="J225" i="1"/>
  <c r="J226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4" i="1"/>
  <c r="J245" i="1"/>
  <c r="J246" i="1"/>
  <c r="J247" i="1"/>
  <c r="J248" i="1"/>
  <c r="J249" i="1"/>
  <c r="J250" i="1"/>
  <c r="J251" i="1"/>
  <c r="J252" i="1"/>
  <c r="J253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30" i="1"/>
  <c r="J331" i="1"/>
  <c r="J332" i="1"/>
  <c r="J333" i="1"/>
  <c r="J334" i="1"/>
  <c r="J335" i="1"/>
  <c r="J336" i="1"/>
  <c r="J337" i="1"/>
  <c r="J338" i="1"/>
  <c r="J339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4" i="1"/>
  <c r="J435" i="1"/>
  <c r="J436" i="1"/>
  <c r="J437" i="1"/>
  <c r="J438" i="1"/>
  <c r="J439" i="1"/>
  <c r="J440" i="1"/>
  <c r="J441" i="1"/>
  <c r="J442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6" i="1"/>
  <c r="J507" i="1"/>
  <c r="J508" i="1"/>
  <c r="J509" i="1"/>
  <c r="J510" i="1"/>
  <c r="J511" i="1"/>
  <c r="J513" i="1"/>
  <c r="J514" i="1"/>
  <c r="J515" i="1"/>
  <c r="J518" i="1"/>
  <c r="J521" i="1"/>
  <c r="J523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4" i="1"/>
  <c r="J555" i="1"/>
  <c r="J556" i="1"/>
  <c r="J557" i="1"/>
  <c r="J558" i="1"/>
  <c r="J559" i="1"/>
  <c r="J561" i="1"/>
  <c r="J562" i="1"/>
  <c r="J563" i="1"/>
  <c r="J566" i="1"/>
  <c r="J569" i="1"/>
  <c r="J571" i="1"/>
  <c r="J574" i="1"/>
  <c r="N574" i="1" s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6" i="1"/>
  <c r="N606" i="1" s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2" i="1"/>
  <c r="N622" i="1" s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1" i="1"/>
  <c r="J652" i="1"/>
  <c r="J653" i="1"/>
  <c r="J654" i="1"/>
  <c r="J655" i="1"/>
  <c r="J656" i="1"/>
  <c r="J658" i="1"/>
  <c r="J659" i="1"/>
  <c r="J660" i="1"/>
  <c r="J663" i="1"/>
  <c r="J666" i="1"/>
  <c r="J668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700" i="1"/>
  <c r="N700" i="1" s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6" i="1"/>
  <c r="N716" i="1" s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7" i="1"/>
  <c r="J748" i="1"/>
  <c r="J749" i="1"/>
  <c r="J750" i="1"/>
  <c r="J751" i="1"/>
  <c r="J752" i="1"/>
  <c r="J753" i="1"/>
  <c r="J754" i="1"/>
  <c r="J755" i="1"/>
  <c r="J756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4" i="1"/>
  <c r="J775" i="1"/>
  <c r="J776" i="1"/>
  <c r="J777" i="1"/>
  <c r="J778" i="1"/>
  <c r="J779" i="1"/>
  <c r="J780" i="1"/>
  <c r="J781" i="1"/>
  <c r="J782" i="1"/>
  <c r="J783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1" i="1"/>
  <c r="N801" i="1" s="1"/>
  <c r="J802" i="1"/>
  <c r="J803" i="1"/>
  <c r="J804" i="1"/>
  <c r="J805" i="1"/>
  <c r="J806" i="1"/>
  <c r="J808" i="1"/>
  <c r="N808" i="1" s="1"/>
  <c r="J809" i="1"/>
  <c r="J810" i="1"/>
  <c r="J8" i="1"/>
  <c r="M20" i="1" l="1"/>
  <c r="M661" i="1"/>
  <c r="O774" i="1"/>
  <c r="N774" i="1"/>
  <c r="O728" i="1"/>
  <c r="N728" i="1"/>
  <c r="O675" i="1"/>
  <c r="N675" i="1"/>
  <c r="O625" i="1"/>
  <c r="N625" i="1"/>
  <c r="O587" i="1"/>
  <c r="N587" i="1"/>
  <c r="O546" i="1"/>
  <c r="N546" i="1"/>
  <c r="O504" i="1"/>
  <c r="N504" i="1"/>
  <c r="O461" i="1"/>
  <c r="N461" i="1"/>
  <c r="O414" i="1"/>
  <c r="N414" i="1"/>
  <c r="O378" i="1"/>
  <c r="N378" i="1"/>
  <c r="O333" i="1"/>
  <c r="N333" i="1"/>
  <c r="O289" i="1"/>
  <c r="N289" i="1"/>
  <c r="O217" i="1"/>
  <c r="N217" i="1"/>
  <c r="O173" i="1"/>
  <c r="N173" i="1"/>
  <c r="O127" i="1"/>
  <c r="N127" i="1"/>
  <c r="O82" i="1"/>
  <c r="N82" i="1"/>
  <c r="O14" i="1"/>
  <c r="N14" i="1"/>
  <c r="O809" i="1"/>
  <c r="N809" i="1"/>
  <c r="O799" i="1"/>
  <c r="N799" i="1"/>
  <c r="O791" i="1"/>
  <c r="N791" i="1"/>
  <c r="O781" i="1"/>
  <c r="N781" i="1"/>
  <c r="O772" i="1"/>
  <c r="N772" i="1"/>
  <c r="O764" i="1"/>
  <c r="N764" i="1"/>
  <c r="O754" i="1"/>
  <c r="N754" i="1"/>
  <c r="O745" i="1"/>
  <c r="N745" i="1"/>
  <c r="O737" i="1"/>
  <c r="N737" i="1"/>
  <c r="O727" i="1"/>
  <c r="N727" i="1"/>
  <c r="O719" i="1"/>
  <c r="N719" i="1"/>
  <c r="O709" i="1"/>
  <c r="N709" i="1"/>
  <c r="O701" i="1"/>
  <c r="N701" i="1"/>
  <c r="O691" i="1"/>
  <c r="N691" i="1"/>
  <c r="O682" i="1"/>
  <c r="N682" i="1"/>
  <c r="O674" i="1"/>
  <c r="N674" i="1"/>
  <c r="O659" i="1"/>
  <c r="N659" i="1"/>
  <c r="O649" i="1"/>
  <c r="N649" i="1"/>
  <c r="O641" i="1"/>
  <c r="N641" i="1"/>
  <c r="O632" i="1"/>
  <c r="N632" i="1"/>
  <c r="O624" i="1"/>
  <c r="N624" i="1"/>
  <c r="O614" i="1"/>
  <c r="N614" i="1"/>
  <c r="O596" i="1"/>
  <c r="N596" i="1"/>
  <c r="O586" i="1"/>
  <c r="N586" i="1"/>
  <c r="O578" i="1"/>
  <c r="N578" i="1"/>
  <c r="O563" i="1"/>
  <c r="N563" i="1"/>
  <c r="O554" i="1"/>
  <c r="N554" i="1"/>
  <c r="O545" i="1"/>
  <c r="N545" i="1"/>
  <c r="O536" i="1"/>
  <c r="N536" i="1"/>
  <c r="O528" i="1"/>
  <c r="N528" i="1"/>
  <c r="O513" i="1"/>
  <c r="N513" i="1"/>
  <c r="O503" i="1"/>
  <c r="N503" i="1"/>
  <c r="O495" i="1"/>
  <c r="N495" i="1"/>
  <c r="O486" i="1"/>
  <c r="N486" i="1"/>
  <c r="O478" i="1"/>
  <c r="N478" i="1"/>
  <c r="O468" i="1"/>
  <c r="N468" i="1"/>
  <c r="O458" i="1"/>
  <c r="N458" i="1"/>
  <c r="O450" i="1"/>
  <c r="N450" i="1"/>
  <c r="O440" i="1"/>
  <c r="N440" i="1"/>
  <c r="O431" i="1"/>
  <c r="N431" i="1"/>
  <c r="O423" i="1"/>
  <c r="N423" i="1"/>
  <c r="O413" i="1"/>
  <c r="N413" i="1"/>
  <c r="O405" i="1"/>
  <c r="N405" i="1"/>
  <c r="O395" i="1"/>
  <c r="N395" i="1"/>
  <c r="O387" i="1"/>
  <c r="N387" i="1"/>
  <c r="O377" i="1"/>
  <c r="N377" i="1"/>
  <c r="O367" i="1"/>
  <c r="N367" i="1"/>
  <c r="O359" i="1"/>
  <c r="N359" i="1"/>
  <c r="O350" i="1"/>
  <c r="N350" i="1"/>
  <c r="O342" i="1"/>
  <c r="N342" i="1"/>
  <c r="O332" i="1"/>
  <c r="N332" i="1"/>
  <c r="O323" i="1"/>
  <c r="N323" i="1"/>
  <c r="O315" i="1"/>
  <c r="N315" i="1"/>
  <c r="O305" i="1"/>
  <c r="N305" i="1"/>
  <c r="O296" i="1"/>
  <c r="N296" i="1"/>
  <c r="O288" i="1"/>
  <c r="N288" i="1"/>
  <c r="O278" i="1"/>
  <c r="N278" i="1"/>
  <c r="O269" i="1"/>
  <c r="N269" i="1"/>
  <c r="O261" i="1"/>
  <c r="N261" i="1"/>
  <c r="O251" i="1"/>
  <c r="N251" i="1"/>
  <c r="O242" i="1"/>
  <c r="N242" i="1"/>
  <c r="O234" i="1"/>
  <c r="N234" i="1"/>
  <c r="O224" i="1"/>
  <c r="N224" i="1"/>
  <c r="O215" i="1"/>
  <c r="N215" i="1"/>
  <c r="O207" i="1"/>
  <c r="N207" i="1"/>
  <c r="O197" i="1"/>
  <c r="N197" i="1"/>
  <c r="O189" i="1"/>
  <c r="N189" i="1"/>
  <c r="O180" i="1"/>
  <c r="N180" i="1"/>
  <c r="O170" i="1"/>
  <c r="N170" i="1"/>
  <c r="O162" i="1"/>
  <c r="N162" i="1"/>
  <c r="O153" i="1"/>
  <c r="N153" i="1"/>
  <c r="O145" i="1"/>
  <c r="N145" i="1"/>
  <c r="O135" i="1"/>
  <c r="N135" i="1"/>
  <c r="O126" i="1"/>
  <c r="N126" i="1"/>
  <c r="O118" i="1"/>
  <c r="N118" i="1"/>
  <c r="O108" i="1"/>
  <c r="N108" i="1"/>
  <c r="O99" i="1"/>
  <c r="N99" i="1"/>
  <c r="O91" i="1"/>
  <c r="N91" i="1"/>
  <c r="O81" i="1"/>
  <c r="N81" i="1"/>
  <c r="O72" i="1"/>
  <c r="N72" i="1"/>
  <c r="O64" i="1"/>
  <c r="N64" i="1"/>
  <c r="O54" i="1"/>
  <c r="N54" i="1"/>
  <c r="O46" i="1"/>
  <c r="N46" i="1"/>
  <c r="O36" i="1"/>
  <c r="N36" i="1"/>
  <c r="O25" i="1"/>
  <c r="N25" i="1"/>
  <c r="N24" i="1" s="1"/>
  <c r="O13" i="1"/>
  <c r="N13" i="1"/>
  <c r="O802" i="1"/>
  <c r="N802" i="1"/>
  <c r="O775" i="1"/>
  <c r="N775" i="1"/>
  <c r="O739" i="1"/>
  <c r="N739" i="1"/>
  <c r="O703" i="1"/>
  <c r="N703" i="1"/>
  <c r="O663" i="1"/>
  <c r="N663" i="1"/>
  <c r="N662" i="1" s="1"/>
  <c r="O626" i="1"/>
  <c r="N626" i="1"/>
  <c r="O590" i="1"/>
  <c r="N590" i="1"/>
  <c r="O556" i="1"/>
  <c r="N556" i="1"/>
  <c r="O538" i="1"/>
  <c r="N538" i="1"/>
  <c r="O497" i="1"/>
  <c r="N497" i="1"/>
  <c r="O470" i="1"/>
  <c r="N470" i="1"/>
  <c r="O434" i="1"/>
  <c r="N434" i="1"/>
  <c r="O397" i="1"/>
  <c r="N397" i="1"/>
  <c r="O361" i="1"/>
  <c r="N361" i="1"/>
  <c r="O325" i="1"/>
  <c r="N325" i="1"/>
  <c r="O290" i="1"/>
  <c r="N290" i="1"/>
  <c r="O253" i="1"/>
  <c r="N253" i="1"/>
  <c r="O226" i="1"/>
  <c r="N226" i="1"/>
  <c r="O191" i="1"/>
  <c r="N191" i="1"/>
  <c r="O155" i="1"/>
  <c r="N155" i="1"/>
  <c r="O15" i="1"/>
  <c r="N15" i="1"/>
  <c r="O798" i="1"/>
  <c r="N798" i="1"/>
  <c r="O790" i="1"/>
  <c r="N790" i="1"/>
  <c r="O780" i="1"/>
  <c r="N780" i="1"/>
  <c r="O771" i="1"/>
  <c r="N771" i="1"/>
  <c r="O763" i="1"/>
  <c r="N763" i="1"/>
  <c r="O753" i="1"/>
  <c r="N753" i="1"/>
  <c r="O744" i="1"/>
  <c r="N744" i="1"/>
  <c r="O736" i="1"/>
  <c r="N736" i="1"/>
  <c r="O726" i="1"/>
  <c r="N726" i="1"/>
  <c r="O718" i="1"/>
  <c r="N718" i="1"/>
  <c r="O708" i="1"/>
  <c r="N708" i="1"/>
  <c r="O690" i="1"/>
  <c r="N690" i="1"/>
  <c r="O681" i="1"/>
  <c r="N681" i="1"/>
  <c r="O673" i="1"/>
  <c r="N673" i="1"/>
  <c r="O658" i="1"/>
  <c r="N658" i="1"/>
  <c r="O648" i="1"/>
  <c r="N648" i="1"/>
  <c r="O640" i="1"/>
  <c r="N640" i="1"/>
  <c r="O631" i="1"/>
  <c r="N631" i="1"/>
  <c r="O623" i="1"/>
  <c r="N623" i="1"/>
  <c r="O613" i="1"/>
  <c r="N613" i="1"/>
  <c r="O603" i="1"/>
  <c r="N603" i="1"/>
  <c r="O595" i="1"/>
  <c r="N595" i="1"/>
  <c r="O585" i="1"/>
  <c r="N585" i="1"/>
  <c r="O577" i="1"/>
  <c r="N577" i="1"/>
  <c r="O562" i="1"/>
  <c r="N562" i="1"/>
  <c r="O552" i="1"/>
  <c r="N552" i="1"/>
  <c r="O544" i="1"/>
  <c r="N544" i="1"/>
  <c r="O535" i="1"/>
  <c r="N535" i="1"/>
  <c r="O527" i="1"/>
  <c r="N527" i="1"/>
  <c r="O511" i="1"/>
  <c r="N511" i="1"/>
  <c r="O502" i="1"/>
  <c r="N502" i="1"/>
  <c r="O494" i="1"/>
  <c r="N494" i="1"/>
  <c r="O485" i="1"/>
  <c r="N485" i="1"/>
  <c r="O477" i="1"/>
  <c r="N477" i="1"/>
  <c r="O467" i="1"/>
  <c r="N467" i="1"/>
  <c r="O457" i="1"/>
  <c r="N457" i="1"/>
  <c r="O449" i="1"/>
  <c r="N449" i="1"/>
  <c r="O439" i="1"/>
  <c r="N439" i="1"/>
  <c r="O430" i="1"/>
  <c r="N430" i="1"/>
  <c r="O422" i="1"/>
  <c r="N422" i="1"/>
  <c r="O412" i="1"/>
  <c r="N412" i="1"/>
  <c r="O404" i="1"/>
  <c r="N404" i="1"/>
  <c r="O394" i="1"/>
  <c r="N394" i="1"/>
  <c r="O384" i="1"/>
  <c r="N384" i="1"/>
  <c r="O376" i="1"/>
  <c r="N376" i="1"/>
  <c r="O366" i="1"/>
  <c r="N366" i="1"/>
  <c r="O358" i="1"/>
  <c r="N358" i="1"/>
  <c r="O349" i="1"/>
  <c r="N349" i="1"/>
  <c r="O339" i="1"/>
  <c r="N339" i="1"/>
  <c r="O331" i="1"/>
  <c r="N331" i="1"/>
  <c r="O322" i="1"/>
  <c r="N322" i="1"/>
  <c r="O312" i="1"/>
  <c r="N312" i="1"/>
  <c r="O304" i="1"/>
  <c r="N304" i="1"/>
  <c r="O295" i="1"/>
  <c r="N295" i="1"/>
  <c r="O287" i="1"/>
  <c r="N287" i="1"/>
  <c r="O277" i="1"/>
  <c r="N277" i="1"/>
  <c r="O268" i="1"/>
  <c r="N268" i="1"/>
  <c r="O260" i="1"/>
  <c r="N260" i="1"/>
  <c r="O250" i="1"/>
  <c r="N250" i="1"/>
  <c r="O241" i="1"/>
  <c r="N241" i="1"/>
  <c r="O233" i="1"/>
  <c r="N233" i="1"/>
  <c r="O223" i="1"/>
  <c r="N223" i="1"/>
  <c r="O214" i="1"/>
  <c r="N214" i="1"/>
  <c r="O206" i="1"/>
  <c r="N206" i="1"/>
  <c r="O196" i="1"/>
  <c r="N196" i="1"/>
  <c r="O188" i="1"/>
  <c r="N188" i="1"/>
  <c r="O179" i="1"/>
  <c r="N179" i="1"/>
  <c r="O169" i="1"/>
  <c r="N169" i="1"/>
  <c r="O161" i="1"/>
  <c r="N161" i="1"/>
  <c r="O152" i="1"/>
  <c r="N152" i="1"/>
  <c r="O144" i="1"/>
  <c r="N144" i="1"/>
  <c r="O134" i="1"/>
  <c r="N134" i="1"/>
  <c r="O125" i="1"/>
  <c r="N125" i="1"/>
  <c r="O117" i="1"/>
  <c r="N117" i="1"/>
  <c r="O107" i="1"/>
  <c r="N107" i="1"/>
  <c r="O98" i="1"/>
  <c r="N98" i="1"/>
  <c r="O90" i="1"/>
  <c r="N90" i="1"/>
  <c r="O80" i="1"/>
  <c r="N80" i="1"/>
  <c r="O71" i="1"/>
  <c r="N71" i="1"/>
  <c r="O63" i="1"/>
  <c r="N63" i="1"/>
  <c r="O53" i="1"/>
  <c r="N53" i="1"/>
  <c r="O43" i="1"/>
  <c r="N43" i="1"/>
  <c r="O35" i="1"/>
  <c r="N35" i="1"/>
  <c r="O22" i="1"/>
  <c r="N22" i="1"/>
  <c r="N21" i="1" s="1"/>
  <c r="O12" i="1"/>
  <c r="N12" i="1"/>
  <c r="O766" i="1"/>
  <c r="N766" i="1"/>
  <c r="O711" i="1"/>
  <c r="N711" i="1"/>
  <c r="O676" i="1"/>
  <c r="N676" i="1"/>
  <c r="O634" i="1"/>
  <c r="N634" i="1"/>
  <c r="O598" i="1"/>
  <c r="N598" i="1"/>
  <c r="O547" i="1"/>
  <c r="N547" i="1"/>
  <c r="O506" i="1"/>
  <c r="N506" i="1"/>
  <c r="O462" i="1"/>
  <c r="N462" i="1"/>
  <c r="O415" i="1"/>
  <c r="N415" i="1"/>
  <c r="O371" i="1"/>
  <c r="N371" i="1"/>
  <c r="O334" i="1"/>
  <c r="N334" i="1"/>
  <c r="O298" i="1"/>
  <c r="N298" i="1"/>
  <c r="O263" i="1"/>
  <c r="N263" i="1"/>
  <c r="O218" i="1"/>
  <c r="N218" i="1"/>
  <c r="O182" i="1"/>
  <c r="N182" i="1"/>
  <c r="O128" i="1"/>
  <c r="N128" i="1"/>
  <c r="O101" i="1"/>
  <c r="N101" i="1"/>
  <c r="O74" i="1"/>
  <c r="N74" i="1"/>
  <c r="O38" i="1"/>
  <c r="N38" i="1"/>
  <c r="O810" i="1"/>
  <c r="N810" i="1"/>
  <c r="O755" i="1"/>
  <c r="N755" i="1"/>
  <c r="O702" i="1"/>
  <c r="N702" i="1"/>
  <c r="O633" i="1"/>
  <c r="N633" i="1"/>
  <c r="O579" i="1"/>
  <c r="N579" i="1"/>
  <c r="O529" i="1"/>
  <c r="N529" i="1"/>
  <c r="O469" i="1"/>
  <c r="N469" i="1"/>
  <c r="O424" i="1"/>
  <c r="N424" i="1"/>
  <c r="O351" i="1"/>
  <c r="N351" i="1"/>
  <c r="O297" i="1"/>
  <c r="N297" i="1"/>
  <c r="O252" i="1"/>
  <c r="N252" i="1"/>
  <c r="O198" i="1"/>
  <c r="N198" i="1"/>
  <c r="O146" i="1"/>
  <c r="N146" i="1"/>
  <c r="O100" i="1"/>
  <c r="N100" i="1"/>
  <c r="O47" i="1"/>
  <c r="N47" i="1"/>
  <c r="O797" i="1"/>
  <c r="N797" i="1"/>
  <c r="O762" i="1"/>
  <c r="N762" i="1"/>
  <c r="O725" i="1"/>
  <c r="N725" i="1"/>
  <c r="O717" i="1"/>
  <c r="N717" i="1"/>
  <c r="O707" i="1"/>
  <c r="N707" i="1"/>
  <c r="O697" i="1"/>
  <c r="N697" i="1"/>
  <c r="O689" i="1"/>
  <c r="N689" i="1"/>
  <c r="O680" i="1"/>
  <c r="N680" i="1"/>
  <c r="O672" i="1"/>
  <c r="N672" i="1"/>
  <c r="O656" i="1"/>
  <c r="N656" i="1"/>
  <c r="O647" i="1"/>
  <c r="N647" i="1"/>
  <c r="O639" i="1"/>
  <c r="N639" i="1"/>
  <c r="O630" i="1"/>
  <c r="N630" i="1"/>
  <c r="O612" i="1"/>
  <c r="N612" i="1"/>
  <c r="O602" i="1"/>
  <c r="N602" i="1"/>
  <c r="O594" i="1"/>
  <c r="N594" i="1"/>
  <c r="O584" i="1"/>
  <c r="N584" i="1"/>
  <c r="O576" i="1"/>
  <c r="N576" i="1"/>
  <c r="O561" i="1"/>
  <c r="N561" i="1"/>
  <c r="O551" i="1"/>
  <c r="N551" i="1"/>
  <c r="O543" i="1"/>
  <c r="N543" i="1"/>
  <c r="O534" i="1"/>
  <c r="N534" i="1"/>
  <c r="O526" i="1"/>
  <c r="N526" i="1"/>
  <c r="O510" i="1"/>
  <c r="N510" i="1"/>
  <c r="O501" i="1"/>
  <c r="N501" i="1"/>
  <c r="O493" i="1"/>
  <c r="N493" i="1"/>
  <c r="O484" i="1"/>
  <c r="N484" i="1"/>
  <c r="O474" i="1"/>
  <c r="N474" i="1"/>
  <c r="O466" i="1"/>
  <c r="N466" i="1"/>
  <c r="O456" i="1"/>
  <c r="N456" i="1"/>
  <c r="O448" i="1"/>
  <c r="N448" i="1"/>
  <c r="O438" i="1"/>
  <c r="N438" i="1"/>
  <c r="O429" i="1"/>
  <c r="N429" i="1"/>
  <c r="O421" i="1"/>
  <c r="N421" i="1"/>
  <c r="O411" i="1"/>
  <c r="N411" i="1"/>
  <c r="O403" i="1"/>
  <c r="N403" i="1"/>
  <c r="O393" i="1"/>
  <c r="N393" i="1"/>
  <c r="O383" i="1"/>
  <c r="N383" i="1"/>
  <c r="O375" i="1"/>
  <c r="N375" i="1"/>
  <c r="O365" i="1"/>
  <c r="N365" i="1"/>
  <c r="O357" i="1"/>
  <c r="N357" i="1"/>
  <c r="O348" i="1"/>
  <c r="N348" i="1"/>
  <c r="O338" i="1"/>
  <c r="N338" i="1"/>
  <c r="O330" i="1"/>
  <c r="N330" i="1"/>
  <c r="O321" i="1"/>
  <c r="N321" i="1"/>
  <c r="O311" i="1"/>
  <c r="N311" i="1"/>
  <c r="O303" i="1"/>
  <c r="N303" i="1"/>
  <c r="O294" i="1"/>
  <c r="N294" i="1"/>
  <c r="O286" i="1"/>
  <c r="N286" i="1"/>
  <c r="O276" i="1"/>
  <c r="N276" i="1"/>
  <c r="O267" i="1"/>
  <c r="N267" i="1"/>
  <c r="O259" i="1"/>
  <c r="N259" i="1"/>
  <c r="O249" i="1"/>
  <c r="N249" i="1"/>
  <c r="O240" i="1"/>
  <c r="N240" i="1"/>
  <c r="O232" i="1"/>
  <c r="N232" i="1"/>
  <c r="O222" i="1"/>
  <c r="N222" i="1"/>
  <c r="O213" i="1"/>
  <c r="N213" i="1"/>
  <c r="O205" i="1"/>
  <c r="N205" i="1"/>
  <c r="O195" i="1"/>
  <c r="N195" i="1"/>
  <c r="O186" i="1"/>
  <c r="N186" i="1"/>
  <c r="O178" i="1"/>
  <c r="N178" i="1"/>
  <c r="O168" i="1"/>
  <c r="N168" i="1"/>
  <c r="O160" i="1"/>
  <c r="N160" i="1"/>
  <c r="O151" i="1"/>
  <c r="N151" i="1"/>
  <c r="O141" i="1"/>
  <c r="N141" i="1"/>
  <c r="O133" i="1"/>
  <c r="N133" i="1"/>
  <c r="O124" i="1"/>
  <c r="N124" i="1"/>
  <c r="O114" i="1"/>
  <c r="N114" i="1"/>
  <c r="O106" i="1"/>
  <c r="N106" i="1"/>
  <c r="O97" i="1"/>
  <c r="N97" i="1"/>
  <c r="O87" i="1"/>
  <c r="N87" i="1"/>
  <c r="O79" i="1"/>
  <c r="N79" i="1"/>
  <c r="O70" i="1"/>
  <c r="N70" i="1"/>
  <c r="O62" i="1"/>
  <c r="N62" i="1"/>
  <c r="O52" i="1"/>
  <c r="N52" i="1"/>
  <c r="O42" i="1"/>
  <c r="N42" i="1"/>
  <c r="O34" i="1"/>
  <c r="N34" i="1"/>
  <c r="O19" i="1"/>
  <c r="N19" i="1"/>
  <c r="O11" i="1"/>
  <c r="N11" i="1"/>
  <c r="O783" i="1"/>
  <c r="N783" i="1"/>
  <c r="O748" i="1"/>
  <c r="N748" i="1"/>
  <c r="O721" i="1"/>
  <c r="N721" i="1"/>
  <c r="O684" i="1"/>
  <c r="N684" i="1"/>
  <c r="O643" i="1"/>
  <c r="N643" i="1"/>
  <c r="O608" i="1"/>
  <c r="N608" i="1"/>
  <c r="O569" i="1"/>
  <c r="N569" i="1"/>
  <c r="N568" i="1" s="1"/>
  <c r="O515" i="1"/>
  <c r="N515" i="1"/>
  <c r="O480" i="1"/>
  <c r="N480" i="1"/>
  <c r="O442" i="1"/>
  <c r="N442" i="1"/>
  <c r="O407" i="1"/>
  <c r="N407" i="1"/>
  <c r="O379" i="1"/>
  <c r="N379" i="1"/>
  <c r="O344" i="1"/>
  <c r="N344" i="1"/>
  <c r="O317" i="1"/>
  <c r="N317" i="1"/>
  <c r="O280" i="1"/>
  <c r="N280" i="1"/>
  <c r="O245" i="1"/>
  <c r="N245" i="1"/>
  <c r="O209" i="1"/>
  <c r="N209" i="1"/>
  <c r="O174" i="1"/>
  <c r="N174" i="1"/>
  <c r="O147" i="1"/>
  <c r="N147" i="1"/>
  <c r="O120" i="1"/>
  <c r="N120" i="1"/>
  <c r="O93" i="1"/>
  <c r="N93" i="1"/>
  <c r="O66" i="1"/>
  <c r="N66" i="1"/>
  <c r="O48" i="1"/>
  <c r="N48" i="1"/>
  <c r="O782" i="1"/>
  <c r="N782" i="1"/>
  <c r="O747" i="1"/>
  <c r="N747" i="1"/>
  <c r="O710" i="1"/>
  <c r="N710" i="1"/>
  <c r="O660" i="1"/>
  <c r="N660" i="1"/>
  <c r="O615" i="1"/>
  <c r="N615" i="1"/>
  <c r="J565" i="1"/>
  <c r="O565" i="1" s="1"/>
  <c r="N566" i="1"/>
  <c r="N565" i="1" s="1"/>
  <c r="O514" i="1"/>
  <c r="N514" i="1"/>
  <c r="O479" i="1"/>
  <c r="N479" i="1"/>
  <c r="O432" i="1"/>
  <c r="N432" i="1"/>
  <c r="O388" i="1"/>
  <c r="N388" i="1"/>
  <c r="O343" i="1"/>
  <c r="N343" i="1"/>
  <c r="O324" i="1"/>
  <c r="N324" i="1"/>
  <c r="O279" i="1"/>
  <c r="N279" i="1"/>
  <c r="O244" i="1"/>
  <c r="N244" i="1"/>
  <c r="O208" i="1"/>
  <c r="N208" i="1"/>
  <c r="O163" i="1"/>
  <c r="N163" i="1"/>
  <c r="O119" i="1"/>
  <c r="N119" i="1"/>
  <c r="O65" i="1"/>
  <c r="N65" i="1"/>
  <c r="O27" i="1"/>
  <c r="N27" i="1"/>
  <c r="N26" i="1" s="1"/>
  <c r="O806" i="1"/>
  <c r="N806" i="1"/>
  <c r="O779" i="1"/>
  <c r="N779" i="1"/>
  <c r="O743" i="1"/>
  <c r="N743" i="1"/>
  <c r="O805" i="1"/>
  <c r="N805" i="1"/>
  <c r="O796" i="1"/>
  <c r="N796" i="1"/>
  <c r="O788" i="1"/>
  <c r="N788" i="1"/>
  <c r="O778" i="1"/>
  <c r="N778" i="1"/>
  <c r="O769" i="1"/>
  <c r="N769" i="1"/>
  <c r="O761" i="1"/>
  <c r="N761" i="1"/>
  <c r="O751" i="1"/>
  <c r="N751" i="1"/>
  <c r="O742" i="1"/>
  <c r="N742" i="1"/>
  <c r="O734" i="1"/>
  <c r="N734" i="1"/>
  <c r="O724" i="1"/>
  <c r="N724" i="1"/>
  <c r="O706" i="1"/>
  <c r="N706" i="1"/>
  <c r="O696" i="1"/>
  <c r="N696" i="1"/>
  <c r="O688" i="1"/>
  <c r="N688" i="1"/>
  <c r="O679" i="1"/>
  <c r="N679" i="1"/>
  <c r="O671" i="1"/>
  <c r="N671" i="1"/>
  <c r="O655" i="1"/>
  <c r="N655" i="1"/>
  <c r="O646" i="1"/>
  <c r="N646" i="1"/>
  <c r="O638" i="1"/>
  <c r="N638" i="1"/>
  <c r="O629" i="1"/>
  <c r="N629" i="1"/>
  <c r="O619" i="1"/>
  <c r="N619" i="1"/>
  <c r="O611" i="1"/>
  <c r="N611" i="1"/>
  <c r="O601" i="1"/>
  <c r="N601" i="1"/>
  <c r="O593" i="1"/>
  <c r="N593" i="1"/>
  <c r="O583" i="1"/>
  <c r="N583" i="1"/>
  <c r="O575" i="1"/>
  <c r="N575" i="1"/>
  <c r="O559" i="1"/>
  <c r="N559" i="1"/>
  <c r="O550" i="1"/>
  <c r="N550" i="1"/>
  <c r="O542" i="1"/>
  <c r="N542" i="1"/>
  <c r="O533" i="1"/>
  <c r="N533" i="1"/>
  <c r="O523" i="1"/>
  <c r="N523" i="1"/>
  <c r="N522" i="1" s="1"/>
  <c r="O509" i="1"/>
  <c r="N509" i="1"/>
  <c r="O500" i="1"/>
  <c r="N500" i="1"/>
  <c r="O492" i="1"/>
  <c r="N492" i="1"/>
  <c r="O483" i="1"/>
  <c r="N483" i="1"/>
  <c r="O473" i="1"/>
  <c r="N473" i="1"/>
  <c r="O465" i="1"/>
  <c r="N465" i="1"/>
  <c r="O455" i="1"/>
  <c r="N455" i="1"/>
  <c r="O447" i="1"/>
  <c r="N447" i="1"/>
  <c r="O437" i="1"/>
  <c r="N437" i="1"/>
  <c r="O428" i="1"/>
  <c r="N428" i="1"/>
  <c r="O420" i="1"/>
  <c r="N420" i="1"/>
  <c r="O410" i="1"/>
  <c r="N410" i="1"/>
  <c r="O400" i="1"/>
  <c r="N400" i="1"/>
  <c r="O392" i="1"/>
  <c r="N392" i="1"/>
  <c r="O382" i="1"/>
  <c r="N382" i="1"/>
  <c r="O374" i="1"/>
  <c r="N374" i="1"/>
  <c r="O364" i="1"/>
  <c r="N364" i="1"/>
  <c r="O355" i="1"/>
  <c r="N355" i="1"/>
  <c r="O347" i="1"/>
  <c r="N347" i="1"/>
  <c r="O337" i="1"/>
  <c r="N337" i="1"/>
  <c r="O328" i="1"/>
  <c r="N328" i="1"/>
  <c r="O320" i="1"/>
  <c r="N320" i="1"/>
  <c r="O310" i="1"/>
  <c r="N310" i="1"/>
  <c r="O302" i="1"/>
  <c r="N302" i="1"/>
  <c r="O293" i="1"/>
  <c r="N293" i="1"/>
  <c r="O283" i="1"/>
  <c r="N283" i="1"/>
  <c r="O275" i="1"/>
  <c r="N275" i="1"/>
  <c r="O266" i="1"/>
  <c r="N266" i="1"/>
  <c r="O258" i="1"/>
  <c r="N258" i="1"/>
  <c r="O248" i="1"/>
  <c r="N248" i="1"/>
  <c r="O239" i="1"/>
  <c r="N239" i="1"/>
  <c r="O231" i="1"/>
  <c r="N231" i="1"/>
  <c r="O221" i="1"/>
  <c r="N221" i="1"/>
  <c r="O212" i="1"/>
  <c r="N212" i="1"/>
  <c r="O204" i="1"/>
  <c r="N204" i="1"/>
  <c r="O194" i="1"/>
  <c r="N194" i="1"/>
  <c r="O185" i="1"/>
  <c r="N185" i="1"/>
  <c r="O177" i="1"/>
  <c r="N177" i="1"/>
  <c r="O167" i="1"/>
  <c r="N167" i="1"/>
  <c r="O159" i="1"/>
  <c r="N159" i="1"/>
  <c r="O150" i="1"/>
  <c r="N150" i="1"/>
  <c r="O140" i="1"/>
  <c r="N140" i="1"/>
  <c r="O132" i="1"/>
  <c r="N132" i="1"/>
  <c r="O123" i="1"/>
  <c r="N123" i="1"/>
  <c r="O113" i="1"/>
  <c r="N113" i="1"/>
  <c r="O105" i="1"/>
  <c r="N105" i="1"/>
  <c r="O96" i="1"/>
  <c r="N96" i="1"/>
  <c r="O86" i="1"/>
  <c r="N86" i="1"/>
  <c r="O78" i="1"/>
  <c r="N78" i="1"/>
  <c r="O69" i="1"/>
  <c r="N69" i="1"/>
  <c r="O59" i="1"/>
  <c r="N59" i="1"/>
  <c r="O51" i="1"/>
  <c r="N51" i="1"/>
  <c r="O41" i="1"/>
  <c r="N41" i="1"/>
  <c r="O33" i="1"/>
  <c r="N33" i="1"/>
  <c r="O18" i="1"/>
  <c r="N18" i="1"/>
  <c r="O765" i="1"/>
  <c r="N765" i="1"/>
  <c r="O720" i="1"/>
  <c r="N720" i="1"/>
  <c r="O683" i="1"/>
  <c r="N683" i="1"/>
  <c r="O642" i="1"/>
  <c r="N642" i="1"/>
  <c r="O597" i="1"/>
  <c r="N597" i="1"/>
  <c r="O555" i="1"/>
  <c r="N555" i="1"/>
  <c r="O496" i="1"/>
  <c r="N496" i="1"/>
  <c r="O451" i="1"/>
  <c r="N451" i="1"/>
  <c r="O406" i="1"/>
  <c r="N406" i="1"/>
  <c r="O368" i="1"/>
  <c r="N368" i="1"/>
  <c r="O306" i="1"/>
  <c r="N306" i="1"/>
  <c r="O262" i="1"/>
  <c r="N262" i="1"/>
  <c r="O225" i="1"/>
  <c r="N225" i="1"/>
  <c r="O181" i="1"/>
  <c r="N181" i="1"/>
  <c r="O136" i="1"/>
  <c r="N136" i="1"/>
  <c r="O92" i="1"/>
  <c r="N92" i="1"/>
  <c r="O55" i="1"/>
  <c r="N55" i="1"/>
  <c r="O789" i="1"/>
  <c r="N789" i="1"/>
  <c r="O752" i="1"/>
  <c r="N752" i="1"/>
  <c r="O804" i="1"/>
  <c r="N804" i="1"/>
  <c r="O795" i="1"/>
  <c r="N795" i="1"/>
  <c r="O787" i="1"/>
  <c r="N787" i="1"/>
  <c r="O777" i="1"/>
  <c r="N777" i="1"/>
  <c r="O768" i="1"/>
  <c r="N768" i="1"/>
  <c r="O760" i="1"/>
  <c r="N760" i="1"/>
  <c r="O750" i="1"/>
  <c r="N750" i="1"/>
  <c r="O741" i="1"/>
  <c r="N741" i="1"/>
  <c r="O733" i="1"/>
  <c r="N733" i="1"/>
  <c r="O723" i="1"/>
  <c r="N723" i="1"/>
  <c r="O713" i="1"/>
  <c r="N713" i="1"/>
  <c r="O705" i="1"/>
  <c r="N705" i="1"/>
  <c r="O695" i="1"/>
  <c r="N695" i="1"/>
  <c r="O687" i="1"/>
  <c r="N687" i="1"/>
  <c r="O678" i="1"/>
  <c r="N678" i="1"/>
  <c r="O668" i="1"/>
  <c r="N668" i="1"/>
  <c r="N667" i="1" s="1"/>
  <c r="O654" i="1"/>
  <c r="N654" i="1"/>
  <c r="O645" i="1"/>
  <c r="N645" i="1"/>
  <c r="O637" i="1"/>
  <c r="N637" i="1"/>
  <c r="O628" i="1"/>
  <c r="N628" i="1"/>
  <c r="O618" i="1"/>
  <c r="N618" i="1"/>
  <c r="O610" i="1"/>
  <c r="N610" i="1"/>
  <c r="O600" i="1"/>
  <c r="N600" i="1"/>
  <c r="O592" i="1"/>
  <c r="N592" i="1"/>
  <c r="O582" i="1"/>
  <c r="N582" i="1"/>
  <c r="O558" i="1"/>
  <c r="N558" i="1"/>
  <c r="O549" i="1"/>
  <c r="N549" i="1"/>
  <c r="O541" i="1"/>
  <c r="N541" i="1"/>
  <c r="O532" i="1"/>
  <c r="N532" i="1"/>
  <c r="O521" i="1"/>
  <c r="N521" i="1"/>
  <c r="N520" i="1" s="1"/>
  <c r="N519" i="1" s="1"/>
  <c r="O508" i="1"/>
  <c r="N508" i="1"/>
  <c r="O499" i="1"/>
  <c r="N499" i="1"/>
  <c r="O490" i="1"/>
  <c r="N490" i="1"/>
  <c r="O482" i="1"/>
  <c r="N482" i="1"/>
  <c r="O472" i="1"/>
  <c r="N472" i="1"/>
  <c r="O464" i="1"/>
  <c r="N464" i="1"/>
  <c r="O454" i="1"/>
  <c r="N454" i="1"/>
  <c r="O446" i="1"/>
  <c r="N446" i="1"/>
  <c r="O436" i="1"/>
  <c r="N436" i="1"/>
  <c r="O427" i="1"/>
  <c r="N427" i="1"/>
  <c r="O419" i="1"/>
  <c r="N419" i="1"/>
  <c r="O409" i="1"/>
  <c r="N409" i="1"/>
  <c r="O399" i="1"/>
  <c r="N399" i="1"/>
  <c r="O391" i="1"/>
  <c r="N391" i="1"/>
  <c r="O381" i="1"/>
  <c r="N381" i="1"/>
  <c r="O373" i="1"/>
  <c r="N373" i="1"/>
  <c r="O363" i="1"/>
  <c r="N363" i="1"/>
  <c r="O354" i="1"/>
  <c r="N354" i="1"/>
  <c r="O346" i="1"/>
  <c r="N346" i="1"/>
  <c r="O336" i="1"/>
  <c r="N336" i="1"/>
  <c r="O327" i="1"/>
  <c r="N327" i="1"/>
  <c r="O319" i="1"/>
  <c r="N319" i="1"/>
  <c r="O309" i="1"/>
  <c r="N309" i="1"/>
  <c r="O301" i="1"/>
  <c r="N301" i="1"/>
  <c r="O292" i="1"/>
  <c r="N292" i="1"/>
  <c r="O282" i="1"/>
  <c r="N282" i="1"/>
  <c r="O274" i="1"/>
  <c r="N274" i="1"/>
  <c r="O265" i="1"/>
  <c r="N265" i="1"/>
  <c r="O257" i="1"/>
  <c r="N257" i="1"/>
  <c r="O247" i="1"/>
  <c r="N247" i="1"/>
  <c r="O238" i="1"/>
  <c r="N238" i="1"/>
  <c r="O230" i="1"/>
  <c r="N230" i="1"/>
  <c r="O220" i="1"/>
  <c r="N220" i="1"/>
  <c r="O211" i="1"/>
  <c r="N211" i="1"/>
  <c r="O203" i="1"/>
  <c r="N203" i="1"/>
  <c r="O193" i="1"/>
  <c r="N193" i="1"/>
  <c r="O184" i="1"/>
  <c r="N184" i="1"/>
  <c r="O176" i="1"/>
  <c r="N176" i="1"/>
  <c r="O166" i="1"/>
  <c r="N166" i="1"/>
  <c r="O157" i="1"/>
  <c r="N157" i="1"/>
  <c r="O149" i="1"/>
  <c r="N149" i="1"/>
  <c r="O139" i="1"/>
  <c r="N139" i="1"/>
  <c r="O130" i="1"/>
  <c r="N130" i="1"/>
  <c r="O122" i="1"/>
  <c r="N122" i="1"/>
  <c r="O112" i="1"/>
  <c r="N112" i="1"/>
  <c r="O103" i="1"/>
  <c r="N103" i="1"/>
  <c r="O95" i="1"/>
  <c r="N95" i="1"/>
  <c r="O85" i="1"/>
  <c r="N85" i="1"/>
  <c r="O77" i="1"/>
  <c r="N77" i="1"/>
  <c r="O68" i="1"/>
  <c r="N68" i="1"/>
  <c r="O58" i="1"/>
  <c r="N58" i="1"/>
  <c r="O50" i="1"/>
  <c r="N50" i="1"/>
  <c r="O40" i="1"/>
  <c r="N40" i="1"/>
  <c r="O32" i="1"/>
  <c r="N32" i="1"/>
  <c r="O17" i="1"/>
  <c r="N17" i="1"/>
  <c r="O793" i="1"/>
  <c r="N793" i="1"/>
  <c r="O756" i="1"/>
  <c r="N756" i="1"/>
  <c r="O729" i="1"/>
  <c r="N729" i="1"/>
  <c r="O693" i="1"/>
  <c r="N693" i="1"/>
  <c r="O652" i="1"/>
  <c r="N652" i="1"/>
  <c r="O616" i="1"/>
  <c r="N616" i="1"/>
  <c r="O580" i="1"/>
  <c r="N580" i="1"/>
  <c r="O530" i="1"/>
  <c r="N530" i="1"/>
  <c r="O488" i="1"/>
  <c r="N488" i="1"/>
  <c r="O452" i="1"/>
  <c r="N452" i="1"/>
  <c r="O425" i="1"/>
  <c r="N425" i="1"/>
  <c r="O389" i="1"/>
  <c r="N389" i="1"/>
  <c r="O352" i="1"/>
  <c r="N352" i="1"/>
  <c r="O307" i="1"/>
  <c r="N307" i="1"/>
  <c r="O272" i="1"/>
  <c r="N272" i="1"/>
  <c r="O236" i="1"/>
  <c r="N236" i="1"/>
  <c r="O199" i="1"/>
  <c r="N199" i="1"/>
  <c r="O164" i="1"/>
  <c r="N164" i="1"/>
  <c r="O137" i="1"/>
  <c r="N137" i="1"/>
  <c r="O110" i="1"/>
  <c r="N110" i="1"/>
  <c r="O83" i="1"/>
  <c r="N83" i="1"/>
  <c r="O56" i="1"/>
  <c r="N56" i="1"/>
  <c r="O30" i="1"/>
  <c r="N30" i="1"/>
  <c r="O792" i="1"/>
  <c r="N792" i="1"/>
  <c r="O738" i="1"/>
  <c r="N738" i="1"/>
  <c r="O692" i="1"/>
  <c r="N692" i="1"/>
  <c r="O651" i="1"/>
  <c r="N651" i="1"/>
  <c r="O607" i="1"/>
  <c r="N607" i="1"/>
  <c r="O537" i="1"/>
  <c r="N537" i="1"/>
  <c r="O487" i="1"/>
  <c r="N487" i="1"/>
  <c r="O441" i="1"/>
  <c r="N441" i="1"/>
  <c r="O396" i="1"/>
  <c r="N396" i="1"/>
  <c r="O360" i="1"/>
  <c r="N360" i="1"/>
  <c r="O316" i="1"/>
  <c r="N316" i="1"/>
  <c r="O271" i="1"/>
  <c r="N271" i="1"/>
  <c r="O235" i="1"/>
  <c r="N235" i="1"/>
  <c r="O190" i="1"/>
  <c r="N190" i="1"/>
  <c r="O154" i="1"/>
  <c r="N154" i="1"/>
  <c r="O109" i="1"/>
  <c r="N109" i="1"/>
  <c r="O73" i="1"/>
  <c r="N73" i="1"/>
  <c r="O37" i="1"/>
  <c r="N37" i="1"/>
  <c r="O770" i="1"/>
  <c r="N770" i="1"/>
  <c r="O735" i="1"/>
  <c r="N735" i="1"/>
  <c r="O803" i="1"/>
  <c r="N803" i="1"/>
  <c r="O794" i="1"/>
  <c r="N794" i="1"/>
  <c r="O786" i="1"/>
  <c r="N786" i="1"/>
  <c r="O776" i="1"/>
  <c r="N776" i="1"/>
  <c r="O767" i="1"/>
  <c r="N767" i="1"/>
  <c r="O759" i="1"/>
  <c r="N759" i="1"/>
  <c r="O749" i="1"/>
  <c r="N749" i="1"/>
  <c r="O740" i="1"/>
  <c r="N740" i="1"/>
  <c r="O732" i="1"/>
  <c r="N732" i="1"/>
  <c r="O722" i="1"/>
  <c r="N722" i="1"/>
  <c r="O712" i="1"/>
  <c r="N712" i="1"/>
  <c r="O704" i="1"/>
  <c r="N704" i="1"/>
  <c r="O694" i="1"/>
  <c r="N694" i="1"/>
  <c r="O686" i="1"/>
  <c r="N686" i="1"/>
  <c r="O677" i="1"/>
  <c r="N677" i="1"/>
  <c r="O666" i="1"/>
  <c r="N666" i="1"/>
  <c r="N665" i="1" s="1"/>
  <c r="O653" i="1"/>
  <c r="N653" i="1"/>
  <c r="O644" i="1"/>
  <c r="N644" i="1"/>
  <c r="O635" i="1"/>
  <c r="N635" i="1"/>
  <c r="O627" i="1"/>
  <c r="N627" i="1"/>
  <c r="O617" i="1"/>
  <c r="N617" i="1"/>
  <c r="O609" i="1"/>
  <c r="N609" i="1"/>
  <c r="O599" i="1"/>
  <c r="N599" i="1"/>
  <c r="O591" i="1"/>
  <c r="N591" i="1"/>
  <c r="O581" i="1"/>
  <c r="N581" i="1"/>
  <c r="O571" i="1"/>
  <c r="N571" i="1"/>
  <c r="N570" i="1" s="1"/>
  <c r="O557" i="1"/>
  <c r="N557" i="1"/>
  <c r="O548" i="1"/>
  <c r="N548" i="1"/>
  <c r="O539" i="1"/>
  <c r="N539" i="1"/>
  <c r="O531" i="1"/>
  <c r="N531" i="1"/>
  <c r="J517" i="1"/>
  <c r="O517" i="1" s="1"/>
  <c r="N518" i="1"/>
  <c r="N517" i="1" s="1"/>
  <c r="O507" i="1"/>
  <c r="N507" i="1"/>
  <c r="O498" i="1"/>
  <c r="N498" i="1"/>
  <c r="O489" i="1"/>
  <c r="N489" i="1"/>
  <c r="O481" i="1"/>
  <c r="N481" i="1"/>
  <c r="O471" i="1"/>
  <c r="N471" i="1"/>
  <c r="O463" i="1"/>
  <c r="N463" i="1"/>
  <c r="O453" i="1"/>
  <c r="N453" i="1"/>
  <c r="O445" i="1"/>
  <c r="N445" i="1"/>
  <c r="O435" i="1"/>
  <c r="N435" i="1"/>
  <c r="O426" i="1"/>
  <c r="N426" i="1"/>
  <c r="O416" i="1"/>
  <c r="N416" i="1"/>
  <c r="O408" i="1"/>
  <c r="N408" i="1"/>
  <c r="O398" i="1"/>
  <c r="N398" i="1"/>
  <c r="O390" i="1"/>
  <c r="N390" i="1"/>
  <c r="O380" i="1"/>
  <c r="N380" i="1"/>
  <c r="O372" i="1"/>
  <c r="N372" i="1"/>
  <c r="O362" i="1"/>
  <c r="N362" i="1"/>
  <c r="O353" i="1"/>
  <c r="N353" i="1"/>
  <c r="O345" i="1"/>
  <c r="N345" i="1"/>
  <c r="O335" i="1"/>
  <c r="N335" i="1"/>
  <c r="O326" i="1"/>
  <c r="N326" i="1"/>
  <c r="O318" i="1"/>
  <c r="N318" i="1"/>
  <c r="O308" i="1"/>
  <c r="N308" i="1"/>
  <c r="O299" i="1"/>
  <c r="N299" i="1"/>
  <c r="O291" i="1"/>
  <c r="N291" i="1"/>
  <c r="O281" i="1"/>
  <c r="N281" i="1"/>
  <c r="O273" i="1"/>
  <c r="N273" i="1"/>
  <c r="O264" i="1"/>
  <c r="N264" i="1"/>
  <c r="O256" i="1"/>
  <c r="N256" i="1"/>
  <c r="O246" i="1"/>
  <c r="N246" i="1"/>
  <c r="O237" i="1"/>
  <c r="N237" i="1"/>
  <c r="O229" i="1"/>
  <c r="N229" i="1"/>
  <c r="O219" i="1"/>
  <c r="N219" i="1"/>
  <c r="O210" i="1"/>
  <c r="N210" i="1"/>
  <c r="O202" i="1"/>
  <c r="N202" i="1"/>
  <c r="O192" i="1"/>
  <c r="N192" i="1"/>
  <c r="O183" i="1"/>
  <c r="N183" i="1"/>
  <c r="O175" i="1"/>
  <c r="N175" i="1"/>
  <c r="O165" i="1"/>
  <c r="N165" i="1"/>
  <c r="O156" i="1"/>
  <c r="N156" i="1"/>
  <c r="O148" i="1"/>
  <c r="N148" i="1"/>
  <c r="O138" i="1"/>
  <c r="N138" i="1"/>
  <c r="O129" i="1"/>
  <c r="N129" i="1"/>
  <c r="O121" i="1"/>
  <c r="N121" i="1"/>
  <c r="O111" i="1"/>
  <c r="N111" i="1"/>
  <c r="O102" i="1"/>
  <c r="N102" i="1"/>
  <c r="O94" i="1"/>
  <c r="N94" i="1"/>
  <c r="O84" i="1"/>
  <c r="N84" i="1"/>
  <c r="O75" i="1"/>
  <c r="N75" i="1"/>
  <c r="O67" i="1"/>
  <c r="N67" i="1"/>
  <c r="O57" i="1"/>
  <c r="N57" i="1"/>
  <c r="O49" i="1"/>
  <c r="N49" i="1"/>
  <c r="O39" i="1"/>
  <c r="N39" i="1"/>
  <c r="O31" i="1"/>
  <c r="N31" i="1"/>
  <c r="O16" i="1"/>
  <c r="N16" i="1"/>
  <c r="J715" i="1"/>
  <c r="O715" i="1" s="1"/>
  <c r="O518" i="1"/>
  <c r="J573" i="1"/>
  <c r="O573" i="1" s="1"/>
  <c r="J800" i="1"/>
  <c r="O800" i="1" s="1"/>
  <c r="J605" i="1"/>
  <c r="O605" i="1" s="1"/>
  <c r="J807" i="1"/>
  <c r="O807" i="1" s="1"/>
  <c r="J699" i="1"/>
  <c r="J698" i="1" s="1"/>
  <c r="O698" i="1" s="1"/>
  <c r="J621" i="1"/>
  <c r="O621" i="1" s="1"/>
  <c r="O801" i="1"/>
  <c r="J773" i="1"/>
  <c r="O773" i="1" s="1"/>
  <c r="J685" i="1"/>
  <c r="O685" i="1" s="1"/>
  <c r="J560" i="1"/>
  <c r="O560" i="1" s="1"/>
  <c r="J589" i="1"/>
  <c r="J540" i="1"/>
  <c r="O540" i="1" s="1"/>
  <c r="J505" i="1"/>
  <c r="O505" i="1" s="1"/>
  <c r="J433" i="1"/>
  <c r="O433" i="1" s="1"/>
  <c r="J300" i="1"/>
  <c r="J201" i="1"/>
  <c r="J131" i="1"/>
  <c r="O131" i="1" s="1"/>
  <c r="J21" i="1"/>
  <c r="O808" i="1"/>
  <c r="O574" i="1"/>
  <c r="J758" i="1"/>
  <c r="J657" i="1"/>
  <c r="O657" i="1" s="1"/>
  <c r="J525" i="1"/>
  <c r="J512" i="1"/>
  <c r="O512" i="1" s="1"/>
  <c r="J418" i="1"/>
  <c r="J356" i="1"/>
  <c r="O356" i="1" s="1"/>
  <c r="J270" i="1"/>
  <c r="O270" i="1" s="1"/>
  <c r="J116" i="1"/>
  <c r="J45" i="1"/>
  <c r="O566" i="1"/>
  <c r="J553" i="1"/>
  <c r="O553" i="1" s="1"/>
  <c r="J285" i="1"/>
  <c r="O285" i="1" s="1"/>
  <c r="J670" i="1"/>
  <c r="J650" i="1"/>
  <c r="O650" i="1" s="1"/>
  <c r="J491" i="1"/>
  <c r="O491" i="1" s="1"/>
  <c r="J341" i="1"/>
  <c r="J255" i="1"/>
  <c r="J187" i="1"/>
  <c r="O187" i="1" s="1"/>
  <c r="J10" i="1"/>
  <c r="O10" i="1" s="1"/>
  <c r="O622" i="1"/>
  <c r="J746" i="1"/>
  <c r="O746" i="1" s="1"/>
  <c r="J667" i="1"/>
  <c r="O667" i="1" s="1"/>
  <c r="J636" i="1"/>
  <c r="O636" i="1" s="1"/>
  <c r="J522" i="1"/>
  <c r="O522" i="1" s="1"/>
  <c r="J476" i="1"/>
  <c r="J402" i="1"/>
  <c r="J172" i="1"/>
  <c r="J104" i="1"/>
  <c r="O104" i="1" s="1"/>
  <c r="J29" i="1"/>
  <c r="J7" i="1"/>
  <c r="J61" i="1"/>
  <c r="J731" i="1"/>
  <c r="J662" i="1"/>
  <c r="O662" i="1" s="1"/>
  <c r="J570" i="1"/>
  <c r="O570" i="1" s="1"/>
  <c r="J520" i="1"/>
  <c r="J329" i="1"/>
  <c r="O329" i="1" s="1"/>
  <c r="J243" i="1"/>
  <c r="O243" i="1" s="1"/>
  <c r="J89" i="1"/>
  <c r="O716" i="1"/>
  <c r="O700" i="1"/>
  <c r="O606" i="1"/>
  <c r="J370" i="1"/>
  <c r="J568" i="1"/>
  <c r="J460" i="1"/>
  <c r="J386" i="1"/>
  <c r="J314" i="1"/>
  <c r="J228" i="1"/>
  <c r="J158" i="1"/>
  <c r="O158" i="1" s="1"/>
  <c r="J26" i="1"/>
  <c r="O26" i="1" s="1"/>
  <c r="J216" i="1"/>
  <c r="O216" i="1" s="1"/>
  <c r="J785" i="1"/>
  <c r="J665" i="1"/>
  <c r="J444" i="1"/>
  <c r="J143" i="1"/>
  <c r="J76" i="1"/>
  <c r="O76" i="1" s="1"/>
  <c r="J24" i="1"/>
  <c r="J604" i="1" l="1"/>
  <c r="O604" i="1" s="1"/>
  <c r="J714" i="1"/>
  <c r="O714" i="1" s="1"/>
  <c r="N800" i="1"/>
  <c r="N715" i="1"/>
  <c r="N714" i="1" s="1"/>
  <c r="N567" i="1"/>
  <c r="N61" i="1"/>
  <c r="N605" i="1"/>
  <c r="N604" i="1" s="1"/>
  <c r="N807" i="1"/>
  <c r="J572" i="1"/>
  <c r="O572" i="1" s="1"/>
  <c r="N621" i="1"/>
  <c r="N573" i="1"/>
  <c r="N572" i="1" s="1"/>
  <c r="N699" i="1"/>
  <c r="N698" i="1" s="1"/>
  <c r="N444" i="1"/>
  <c r="N443" i="1" s="1"/>
  <c r="N45" i="1"/>
  <c r="N44" i="1" s="1"/>
  <c r="N589" i="1"/>
  <c r="N588" i="1" s="1"/>
  <c r="N636" i="1"/>
  <c r="N285" i="1"/>
  <c r="N356" i="1"/>
  <c r="N23" i="1"/>
  <c r="N314" i="1"/>
  <c r="N386" i="1"/>
  <c r="N385" i="1" s="1"/>
  <c r="N131" i="1"/>
  <c r="N201" i="1"/>
  <c r="N685" i="1"/>
  <c r="N758" i="1"/>
  <c r="N300" i="1"/>
  <c r="N104" i="1"/>
  <c r="N505" i="1"/>
  <c r="N172" i="1"/>
  <c r="N785" i="1"/>
  <c r="N784" i="1" s="1"/>
  <c r="N76" i="1"/>
  <c r="N243" i="1"/>
  <c r="N746" i="1"/>
  <c r="N329" i="1"/>
  <c r="N402" i="1"/>
  <c r="N401" i="1" s="1"/>
  <c r="N491" i="1"/>
  <c r="N89" i="1"/>
  <c r="N731" i="1"/>
  <c r="N418" i="1"/>
  <c r="N670" i="1"/>
  <c r="N370" i="1"/>
  <c r="N369" i="1" s="1"/>
  <c r="N143" i="1"/>
  <c r="N657" i="1"/>
  <c r="N216" i="1"/>
  <c r="N773" i="1"/>
  <c r="N228" i="1"/>
  <c r="N10" i="1"/>
  <c r="N525" i="1"/>
  <c r="N560" i="1"/>
  <c r="N512" i="1"/>
  <c r="N553" i="1"/>
  <c r="N341" i="1"/>
  <c r="N255" i="1"/>
  <c r="N664" i="1"/>
  <c r="N270" i="1"/>
  <c r="N650" i="1"/>
  <c r="N29" i="1"/>
  <c r="N28" i="1" s="1"/>
  <c r="N540" i="1"/>
  <c r="N158" i="1"/>
  <c r="N116" i="1"/>
  <c r="N187" i="1"/>
  <c r="N476" i="1"/>
  <c r="N433" i="1"/>
  <c r="N460" i="1"/>
  <c r="N459" i="1" s="1"/>
  <c r="O699" i="1"/>
  <c r="J620" i="1"/>
  <c r="O620" i="1" s="1"/>
  <c r="O670" i="1"/>
  <c r="J669" i="1"/>
  <c r="O669" i="1" s="1"/>
  <c r="O143" i="1"/>
  <c r="J142" i="1"/>
  <c r="O142" i="1" s="1"/>
  <c r="O314" i="1"/>
  <c r="J313" i="1"/>
  <c r="O313" i="1" s="1"/>
  <c r="O89" i="1"/>
  <c r="J88" i="1"/>
  <c r="O88" i="1" s="1"/>
  <c r="J6" i="1"/>
  <c r="O21" i="1"/>
  <c r="O386" i="1"/>
  <c r="J385" i="1"/>
  <c r="O385" i="1" s="1"/>
  <c r="O665" i="1"/>
  <c r="J664" i="1"/>
  <c r="J459" i="1"/>
  <c r="O459" i="1" s="1"/>
  <c r="O460" i="1"/>
  <c r="O201" i="1"/>
  <c r="J200" i="1"/>
  <c r="O200" i="1" s="1"/>
  <c r="O444" i="1"/>
  <c r="J443" i="1"/>
  <c r="O443" i="1" s="1"/>
  <c r="O785" i="1"/>
  <c r="J784" i="1"/>
  <c r="O784" i="1" s="1"/>
  <c r="O568" i="1"/>
  <c r="J567" i="1"/>
  <c r="O520" i="1"/>
  <c r="J519" i="1"/>
  <c r="O172" i="1"/>
  <c r="J171" i="1"/>
  <c r="O171" i="1" s="1"/>
  <c r="O525" i="1"/>
  <c r="J524" i="1"/>
  <c r="O524" i="1" s="1"/>
  <c r="J284" i="1"/>
  <c r="O284" i="1" s="1"/>
  <c r="O300" i="1"/>
  <c r="O29" i="1"/>
  <c r="J28" i="1"/>
  <c r="O28" i="1" s="1"/>
  <c r="O370" i="1"/>
  <c r="J369" i="1"/>
  <c r="O369" i="1" s="1"/>
  <c r="O402" i="1"/>
  <c r="J401" i="1"/>
  <c r="O401" i="1" s="1"/>
  <c r="O476" i="1"/>
  <c r="J475" i="1"/>
  <c r="O475" i="1" s="1"/>
  <c r="O255" i="1"/>
  <c r="J254" i="1"/>
  <c r="O254" i="1" s="1"/>
  <c r="O45" i="1"/>
  <c r="J44" i="1"/>
  <c r="O44" i="1" s="1"/>
  <c r="O758" i="1"/>
  <c r="J757" i="1"/>
  <c r="O757" i="1" s="1"/>
  <c r="O418" i="1"/>
  <c r="J417" i="1"/>
  <c r="O417" i="1" s="1"/>
  <c r="O24" i="1"/>
  <c r="J23" i="1"/>
  <c r="O23" i="1" s="1"/>
  <c r="J730" i="1"/>
  <c r="O730" i="1" s="1"/>
  <c r="O731" i="1"/>
  <c r="O341" i="1"/>
  <c r="J340" i="1"/>
  <c r="O340" i="1" s="1"/>
  <c r="O116" i="1"/>
  <c r="J115" i="1"/>
  <c r="O115" i="1" s="1"/>
  <c r="O228" i="1"/>
  <c r="J227" i="1"/>
  <c r="O227" i="1" s="1"/>
  <c r="O61" i="1"/>
  <c r="J60" i="1"/>
  <c r="O60" i="1" s="1"/>
  <c r="O589" i="1"/>
  <c r="J588" i="1"/>
  <c r="O588" i="1" s="1"/>
  <c r="N60" i="1" l="1"/>
  <c r="N115" i="1"/>
  <c r="N227" i="1"/>
  <c r="N669" i="1"/>
  <c r="N475" i="1"/>
  <c r="N620" i="1"/>
  <c r="N564" i="1" s="1"/>
  <c r="N730" i="1"/>
  <c r="N200" i="1"/>
  <c r="N88" i="1"/>
  <c r="N254" i="1"/>
  <c r="N757" i="1"/>
  <c r="N284" i="1"/>
  <c r="N340" i="1"/>
  <c r="N417" i="1"/>
  <c r="N142" i="1"/>
  <c r="N171" i="1"/>
  <c r="N524" i="1"/>
  <c r="N516" i="1" s="1"/>
  <c r="N313" i="1"/>
  <c r="O664" i="1"/>
  <c r="J661" i="1"/>
  <c r="O661" i="1" s="1"/>
  <c r="J20" i="1"/>
  <c r="O20" i="1" s="1"/>
  <c r="O519" i="1"/>
  <c r="J516" i="1"/>
  <c r="O516" i="1" s="1"/>
  <c r="O567" i="1"/>
  <c r="J564" i="1"/>
  <c r="O564" i="1" s="1"/>
  <c r="N661" i="1" l="1"/>
  <c r="N20" i="1"/>
  <c r="J811" i="1"/>
  <c r="L9" i="1"/>
  <c r="M9" i="1" s="1"/>
  <c r="G9" i="1"/>
  <c r="H9" i="1" s="1"/>
  <c r="O9" i="1" l="1"/>
  <c r="N9" i="1"/>
  <c r="G8" i="1"/>
  <c r="H8" i="1" s="1"/>
  <c r="L8" i="1"/>
  <c r="L7" i="1" s="1"/>
  <c r="L6" i="1" s="1"/>
  <c r="L811" i="1" s="1"/>
  <c r="K8" i="8" s="1"/>
  <c r="K9" i="8" l="1"/>
  <c r="M8" i="1"/>
  <c r="N8" i="1" l="1"/>
  <c r="N7" i="1" s="1"/>
  <c r="N6" i="1" s="1"/>
  <c r="N811" i="1" s="1"/>
  <c r="O8" i="1"/>
  <c r="M7" i="1"/>
  <c r="M6" i="1" l="1"/>
  <c r="O7" i="1"/>
  <c r="O6" i="1" l="1"/>
  <c r="M811" i="1"/>
  <c r="O811" i="1" s="1"/>
</calcChain>
</file>

<file path=xl/sharedStrings.xml><?xml version="1.0" encoding="utf-8"?>
<sst xmlns="http://schemas.openxmlformats.org/spreadsheetml/2006/main" count="4654" uniqueCount="967">
  <si>
    <t>Item</t>
  </si>
  <si>
    <t>Descrição</t>
  </si>
  <si>
    <t>Und</t>
  </si>
  <si>
    <t>Quant.</t>
  </si>
  <si>
    <t>Valor Unit</t>
  </si>
  <si>
    <t>Total</t>
  </si>
  <si>
    <t>m²</t>
  </si>
  <si>
    <t>m</t>
  </si>
  <si>
    <t xml:space="preserve">JRJ CONSTRUÇÕES LTDA </t>
  </si>
  <si>
    <t>UN</t>
  </si>
  <si>
    <t>un</t>
  </si>
  <si>
    <t>h</t>
  </si>
  <si>
    <t>m³</t>
  </si>
  <si>
    <t>Placa de obra em chapa aço galvanizado, instalada - Rev 02_01/2022</t>
  </si>
  <si>
    <t>PAVIMENTAÇÃO</t>
  </si>
  <si>
    <t>Limpeza de ruas (varrição e remoção de entulhos)</t>
  </si>
  <si>
    <t>tkm</t>
  </si>
  <si>
    <t>Pavimentação em paralelepípedo granítico sobre colchão de areia, rejuntado com argamassa de cimento e areia traço 1:3, inclusive frete do paralelepípedo granítico</t>
  </si>
  <si>
    <t>Meio-fio granítico, rejuntado com argamassa de cimento e areia no traço 1:3</t>
  </si>
  <si>
    <t>M</t>
  </si>
  <si>
    <t>MOBILIZAÇÃO E DESMOBILIZAÇÃO</t>
  </si>
  <si>
    <t>DIVERSOS</t>
  </si>
  <si>
    <t xml:space="preserve"> 01 </t>
  </si>
  <si>
    <t>ADM PAVIMENTAÇÃO E DRENAGEM MACROZONA ROSA ELZE DIVERSAS RUAS MUNICÍPIO DE SÃO CRISTÓVÃO</t>
  </si>
  <si>
    <t xml:space="preserve"> 01.01 </t>
  </si>
  <si>
    <t>ADMINISTRAÇÃO LOCAL</t>
  </si>
  <si>
    <t xml:space="preserve"> 01.01.001 </t>
  </si>
  <si>
    <t>Equipe Dirigente</t>
  </si>
  <si>
    <t>Manutenção do Canteiro</t>
  </si>
  <si>
    <t xml:space="preserve"> 01.02 </t>
  </si>
  <si>
    <t>INSTALAÇÃO DO CANTEIRO</t>
  </si>
  <si>
    <t xml:space="preserve"> 01.02.001 </t>
  </si>
  <si>
    <t xml:space="preserve"> 01.02.002 </t>
  </si>
  <si>
    <t>Barracão para Obras de Médio Porte Reaproveitamento 2 vezes</t>
  </si>
  <si>
    <t xml:space="preserve"> 01.02.003 </t>
  </si>
  <si>
    <t>Instalação provisória de energia elétrica, aerea, trifasica, em poste galvanizado, exclusive fornecimento do medidor</t>
  </si>
  <si>
    <t xml:space="preserve"> 01.02.004 </t>
  </si>
  <si>
    <t>Ligação Predial de Água em Mureta de Concreto, Provisória ou Definitiva, com Fornecimento de Material, inclusive Mureta e Hidrômetro, Rede DN 50mm - Rev 03_10/2022</t>
  </si>
  <si>
    <t xml:space="preserve"> 01.02.005 </t>
  </si>
  <si>
    <t>Levantamento topográfico planimétrico cadastral</t>
  </si>
  <si>
    <t xml:space="preserve"> 01.02.006 </t>
  </si>
  <si>
    <t>Equipe de topografia para trabalhos exclusivos de campo - Diária incluindo transporte - Rev 04_10/2022</t>
  </si>
  <si>
    <t>dia</t>
  </si>
  <si>
    <t xml:space="preserve"> 01.02.007 </t>
  </si>
  <si>
    <t>Projeto de Pavimentação, área de 2.500,01 a 12.000,00 m². Observação: Área considerada para ruas é de 20% da área do tereno, e para praças e equipamentos 15%.</t>
  </si>
  <si>
    <t xml:space="preserve"> 01.02.008  </t>
  </si>
  <si>
    <t>Projeto de Drenagem Pluvial (micro e macrodrenagem) até 10.000,00 m2</t>
  </si>
  <si>
    <t xml:space="preserve"> 01.02.009  </t>
  </si>
  <si>
    <t>Tapume em chapa compensada esp = 14mm (1 uso)</t>
  </si>
  <si>
    <t xml:space="preserve"> 02 </t>
  </si>
  <si>
    <t>PAVIMENTAÇÃO E DRENAGEM DIVERSAS RUAS ROSA DO OESTE</t>
  </si>
  <si>
    <t xml:space="preserve"> 02.01 </t>
  </si>
  <si>
    <t xml:space="preserve"> 02.01.1 </t>
  </si>
  <si>
    <t>Caminhão carroc. madeira 4,0 t ( 94,0 kw ou equivalente)</t>
  </si>
  <si>
    <t xml:space="preserve"> 02.02 </t>
  </si>
  <si>
    <t>FRETE</t>
  </si>
  <si>
    <t xml:space="preserve"> 02.02.001 </t>
  </si>
  <si>
    <t>AGREGRADOS 29KM</t>
  </si>
  <si>
    <t xml:space="preserve"> 02.02.001.001  </t>
  </si>
  <si>
    <t>Transporte comercial com caminhão basculante de 10m³, em rodovia pavimentada (densidade=1,5t/m³) (SICRO 5914389)</t>
  </si>
  <si>
    <t xml:space="preserve"> 02.02.002 </t>
  </si>
  <si>
    <t>PEDRAS BRITATAS 59,20 KM</t>
  </si>
  <si>
    <t xml:space="preserve"> 02.02.002.001  </t>
  </si>
  <si>
    <t xml:space="preserve"> 02.03 </t>
  </si>
  <si>
    <t>PAVIMENTAÇÃO EM PARALELEPIPEDO RUA "I"</t>
  </si>
  <si>
    <t xml:space="preserve"> 02.03.001 </t>
  </si>
  <si>
    <t xml:space="preserve"> 02.03.001.001  </t>
  </si>
  <si>
    <t>Locação de pavimentação. af_10/2018</t>
  </si>
  <si>
    <t xml:space="preserve"> 02.03.001.002  </t>
  </si>
  <si>
    <t>Escavação com retro-escavadeira de pneus, de valas, em material de 1ª categoria até 1,50m de profundidade</t>
  </si>
  <si>
    <t xml:space="preserve"> 02.03.001.003  </t>
  </si>
  <si>
    <t>Carga mecânica de material de 1ª categoria</t>
  </si>
  <si>
    <t xml:space="preserve"> 02.03.001.004  </t>
  </si>
  <si>
    <t xml:space="preserve"> 02.03.001.005  </t>
  </si>
  <si>
    <t>Regularização e compactação de subleito de solo  predominantemente argiloso. af_11/2019</t>
  </si>
  <si>
    <t xml:space="preserve"> 02.03.001.006  </t>
  </si>
  <si>
    <t>Execução e compactação de base e ou sub base para pavimentação de solos de comportamento laterítico (arenoso) - exclusive solo, escavação, carga e transporte. af_11/2019</t>
  </si>
  <si>
    <t xml:space="preserve"> 02.03.001.007  </t>
  </si>
  <si>
    <t>Material para sub-base com cbr&gt;20, inclusive aquisição, escavação e carga na jazida (medido pelo corte), exclusive limpeza da área e transporte</t>
  </si>
  <si>
    <t xml:space="preserve"> 02.03.001.008  </t>
  </si>
  <si>
    <t>Transporte com caminhão basculante de 10 m³, em via urbana pavimentada, dmt até 30 km (unidade: txkm). af_07/2020</t>
  </si>
  <si>
    <t>TXKM</t>
  </si>
  <si>
    <t xml:space="preserve"> 02.03.001.009  </t>
  </si>
  <si>
    <t>Compactação de aterros, com rolo vibratório pé de carneiro, a 100% do proctor normal (sicro 5502978 julho 2023)</t>
  </si>
  <si>
    <t xml:space="preserve"> 02.03.001.010  </t>
  </si>
  <si>
    <t xml:space="preserve"> 02.03.001.011  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</si>
  <si>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</si>
  <si>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02.03.001.012  </t>
  </si>
  <si>
    <t>Escoramento contínuo de meio-fio, com aquisição, espalhamento e transporte de material c/distancia até 10km</t>
  </si>
  <si>
    <t xml:space="preserve"> 02.03.001.013  </t>
  </si>
  <si>
    <t xml:space="preserve"> 02.03.001.014  </t>
  </si>
  <si>
    <t>Pintura de meio-fio com tinta branca a base de cal (caiação). af_05/2021</t>
  </si>
  <si>
    <t xml:space="preserve"> 02.04 </t>
  </si>
  <si>
    <t>PAVIMENTAÇÃO DA RUA "J"</t>
  </si>
  <si>
    <t xml:space="preserve"> 02.04.001 </t>
  </si>
  <si>
    <t xml:space="preserve"> 02.04.001.001  </t>
  </si>
  <si>
    <t xml:space="preserve"> 02.04.001.002  </t>
  </si>
  <si>
    <t xml:space="preserve"> 02.04.001.003  </t>
  </si>
  <si>
    <t xml:space="preserve"> 02.04.001.004  </t>
  </si>
  <si>
    <t xml:space="preserve"> 02.04.001.005  </t>
  </si>
  <si>
    <t xml:space="preserve"> 02.04.001.006  </t>
  </si>
  <si>
    <t xml:space="preserve"> 02.04.001.007  </t>
  </si>
  <si>
    <t xml:space="preserve"> 02.04.001.008  </t>
  </si>
  <si>
    <t xml:space="preserve"> 02.04.001.009  </t>
  </si>
  <si>
    <t xml:space="preserve"> 02.04.001.010  </t>
  </si>
  <si>
    <t xml:space="preserve"> 02.04.001.011  </t>
  </si>
  <si>
    <t xml:space="preserve"> 02.04.001.012  </t>
  </si>
  <si>
    <t xml:space="preserve"> 02.04.001.013  </t>
  </si>
  <si>
    <t xml:space="preserve"> 02.04.001.014  </t>
  </si>
  <si>
    <t xml:space="preserve"> 02.05 </t>
  </si>
  <si>
    <t>PAVIMENTAÇÃO E DRENAGEM DA RUA "P"</t>
  </si>
  <si>
    <t xml:space="preserve"> 02.05.001 </t>
  </si>
  <si>
    <t xml:space="preserve"> 02.05.001.001  </t>
  </si>
  <si>
    <t xml:space="preserve"> 02.05.001.002  </t>
  </si>
  <si>
    <t xml:space="preserve"> 02.05.001.003  </t>
  </si>
  <si>
    <t xml:space="preserve"> 02.05.001.004  </t>
  </si>
  <si>
    <t xml:space="preserve"> 02.05.001.005  </t>
  </si>
  <si>
    <t xml:space="preserve"> 02.05.001.006  </t>
  </si>
  <si>
    <t xml:space="preserve"> 02.05.001.007  </t>
  </si>
  <si>
    <t xml:space="preserve"> 02.05.001.008  </t>
  </si>
  <si>
    <t xml:space="preserve"> 02.05.001.009  </t>
  </si>
  <si>
    <t xml:space="preserve"> 02.05.001.010  </t>
  </si>
  <si>
    <t xml:space="preserve"> 02.05.001.011  </t>
  </si>
  <si>
    <t xml:space="preserve"> 02.05.001.012  </t>
  </si>
  <si>
    <t xml:space="preserve"> 02.05.001.013  </t>
  </si>
  <si>
    <t xml:space="preserve"> 02.05.001.014  </t>
  </si>
  <si>
    <t xml:space="preserve"> 02.05.002 </t>
  </si>
  <si>
    <t>DRENAGEM</t>
  </si>
  <si>
    <t xml:space="preserve"> 02.05.002.001  </t>
  </si>
  <si>
    <t>Locação de rede de drenagem</t>
  </si>
  <si>
    <t xml:space="preserve"> 02.05.002.002  </t>
  </si>
  <si>
    <t>Escavação mecanizada de vala com prof. até 1,5 m (média montante e jusante/uma composição por trecho), retroescav. (0,26 m3), larg. de 0,8 m a 1,5 m, em solo de 1a categoria, em locais com alto nível de interferência. af_02/2021</t>
  </si>
  <si>
    <t xml:space="preserve"> 02.05.002.003  </t>
  </si>
  <si>
    <t>Lastro com material granular (areia média), aplicado em pisos ou lajes sobre solo, espessura de *10 cm*. af_07/2019</t>
  </si>
  <si>
    <t xml:space="preserve"> 02.05.002.004  </t>
  </si>
  <si>
    <t>Tubo de concreto para redes coletoras de águas pluviais, diâmetro de 400 mm, junta rígida, instalado em local com baixo nível de interferências - fornecimento e assentamento. af_12/2015</t>
  </si>
  <si>
    <t xml:space="preserve"> 02.05.002.005  </t>
  </si>
  <si>
    <t>Tubo de concreto para redes coletoras de águas pluviais, diâmetro de 600 mm, junta rígida, instalado em local com baixo nível de interferências - fornecimento e assentamento. af_12/2015</t>
  </si>
  <si>
    <t xml:space="preserve"> 02.05.002.006  </t>
  </si>
  <si>
    <t>Aterro com areia fina, compactado mecanicamente, inclusive aquisição em depósito de material, exclusive transporte - Rev.04</t>
  </si>
  <si>
    <t xml:space="preserve"> 02.05.002.007  </t>
  </si>
  <si>
    <t>Caixa para boca de lobo simples retangular, em concreto pré-moldado, dimensões internas: 0,6x1,0x1,2 m. af_12/2020</t>
  </si>
  <si>
    <t xml:space="preserve"> 02.05.002.008  </t>
  </si>
  <si>
    <t xml:space="preserve"> 02.05.002.009  </t>
  </si>
  <si>
    <t>Base para poço de visita retangular para drenagem, em alvenaria com blocos de concreto, dimensões internas = 1x1 m, profundidade = 1,40 m, excluindo tampão. af_12/2020_pa</t>
  </si>
  <si>
    <t xml:space="preserve"> 02.05.002.010  </t>
  </si>
  <si>
    <t xml:space="preserve"> 02.05.002.011  </t>
  </si>
  <si>
    <t xml:space="preserve"> 02.06 </t>
  </si>
  <si>
    <t xml:space="preserve"> 02.06.001 </t>
  </si>
  <si>
    <t xml:space="preserve"> 02.06.001.001  </t>
  </si>
  <si>
    <t xml:space="preserve"> 02.06.001.002  </t>
  </si>
  <si>
    <t xml:space="preserve"> 02.06.001.003  </t>
  </si>
  <si>
    <t xml:space="preserve"> 02.06.001.004  </t>
  </si>
  <si>
    <t xml:space="preserve"> 02.06.001.005  </t>
  </si>
  <si>
    <t xml:space="preserve"> 02.06.001.006  </t>
  </si>
  <si>
    <t xml:space="preserve"> 02.06.001.007  </t>
  </si>
  <si>
    <t xml:space="preserve"> 02.06.001.008  </t>
  </si>
  <si>
    <t xml:space="preserve"> 02.06.001.009  </t>
  </si>
  <si>
    <t>Compactação de aterros, com rolo vibratório pé de carneiro, a 100% do proctor normal (sicro 5502978-julho 2023)</t>
  </si>
  <si>
    <t xml:space="preserve"> 02.06.001.010  </t>
  </si>
  <si>
    <t xml:space="preserve"> 02.06.001.011  </t>
  </si>
  <si>
    <t xml:space="preserve"> 02.06.001.012  </t>
  </si>
  <si>
    <t xml:space="preserve"> 02.06.001.013  </t>
  </si>
  <si>
    <t xml:space="preserve"> 02.06.001.014  </t>
  </si>
  <si>
    <t xml:space="preserve"> 02.06.002 </t>
  </si>
  <si>
    <t xml:space="preserve"> 02.06.002.001  </t>
  </si>
  <si>
    <t xml:space="preserve"> 02.06.002.002  </t>
  </si>
  <si>
    <t xml:space="preserve"> 02.06.002.003  </t>
  </si>
  <si>
    <t xml:space="preserve"> 02.06.002.004  </t>
  </si>
  <si>
    <t xml:space="preserve"> 02.06.002.005  </t>
  </si>
  <si>
    <t xml:space="preserve"> 02.06.002.006  </t>
  </si>
  <si>
    <t xml:space="preserve"> 02.06.002.007  </t>
  </si>
  <si>
    <t xml:space="preserve"> 02.06.002.008  </t>
  </si>
  <si>
    <t xml:space="preserve"> 02.06.002.009  </t>
  </si>
  <si>
    <t xml:space="preserve"> 02.06.002.010  </t>
  </si>
  <si>
    <t xml:space="preserve"> 02.07 </t>
  </si>
  <si>
    <t>PAVIMENTAÇÃO E DRENAGEM DA TRAVESSA "L"</t>
  </si>
  <si>
    <t xml:space="preserve"> 02.07.001 </t>
  </si>
  <si>
    <t xml:space="preserve"> 02.07.001.001  </t>
  </si>
  <si>
    <t xml:space="preserve"> 02.07.001.002  </t>
  </si>
  <si>
    <t xml:space="preserve"> 02.07.001.003  </t>
  </si>
  <si>
    <t xml:space="preserve"> 02.07.001.004  </t>
  </si>
  <si>
    <t xml:space="preserve"> 02.07.001.005  </t>
  </si>
  <si>
    <t xml:space="preserve"> 02.07.001.006  </t>
  </si>
  <si>
    <t xml:space="preserve"> 02.07.001.007  </t>
  </si>
  <si>
    <t xml:space="preserve"> 02.07.001.008  </t>
  </si>
  <si>
    <t xml:space="preserve"> 02.07.001.009  </t>
  </si>
  <si>
    <t xml:space="preserve"> 02.07.001.010  </t>
  </si>
  <si>
    <t xml:space="preserve"> 02.07.001.011  </t>
  </si>
  <si>
    <t xml:space="preserve"> 02.07.001.012  </t>
  </si>
  <si>
    <t xml:space="preserve"> 02.07.001.013  </t>
  </si>
  <si>
    <t xml:space="preserve"> 02.07.001.014  </t>
  </si>
  <si>
    <t xml:space="preserve"> 02.07.002 </t>
  </si>
  <si>
    <t xml:space="preserve"> 02.07.002.001  </t>
  </si>
  <si>
    <t xml:space="preserve"> 02.07.002.002  </t>
  </si>
  <si>
    <t xml:space="preserve"> 02.07.002.003  </t>
  </si>
  <si>
    <t xml:space="preserve"> 02.07.002.004  </t>
  </si>
  <si>
    <t xml:space="preserve"> 02.07.002.005  </t>
  </si>
  <si>
    <t xml:space="preserve"> 02.07.002.006  </t>
  </si>
  <si>
    <t xml:space="preserve"> 02.07.002.007  </t>
  </si>
  <si>
    <t xml:space="preserve"> 02.07.002.008  </t>
  </si>
  <si>
    <t xml:space="preserve"> 02.07.002.009  </t>
  </si>
  <si>
    <t xml:space="preserve"> 02.07.002.010  </t>
  </si>
  <si>
    <t xml:space="preserve"> 02.08 </t>
  </si>
  <si>
    <t>PAVIMENTAÇÃO E DRENAGEM DA RUA "N"</t>
  </si>
  <si>
    <t xml:space="preserve"> 02.08.001 </t>
  </si>
  <si>
    <t xml:space="preserve"> 02.08.001.001  </t>
  </si>
  <si>
    <t xml:space="preserve"> 02.08.001.002  </t>
  </si>
  <si>
    <t xml:space="preserve"> 02.08.001.003  </t>
  </si>
  <si>
    <t xml:space="preserve"> 02.08.001.004  </t>
  </si>
  <si>
    <t xml:space="preserve"> 02.08.001.005  </t>
  </si>
  <si>
    <t xml:space="preserve"> 02.08.001.006  </t>
  </si>
  <si>
    <t xml:space="preserve"> 02.08.001.007  </t>
  </si>
  <si>
    <t xml:space="preserve"> 02.08.001.008  </t>
  </si>
  <si>
    <t xml:space="preserve"> 02.08.001.009  </t>
  </si>
  <si>
    <t>Compactação de aterros, com rolo vibratório pé de carneiro, a 100% do proctor normal (SICRO 5502978 JULJHO 2023)</t>
  </si>
  <si>
    <t xml:space="preserve"> 02.08.001.010  </t>
  </si>
  <si>
    <t xml:space="preserve"> 02.08.001.011  </t>
  </si>
  <si>
    <t xml:space="preserve"> 02.08.001.012  </t>
  </si>
  <si>
    <t xml:space="preserve"> 02.08.001.013  </t>
  </si>
  <si>
    <t xml:space="preserve"> 02.08.001.014  </t>
  </si>
  <si>
    <t xml:space="preserve"> 02.08.002 </t>
  </si>
  <si>
    <t>DRENAGEM PLUVIAL</t>
  </si>
  <si>
    <t xml:space="preserve"> 02.08.002.001  </t>
  </si>
  <si>
    <t xml:space="preserve"> 02.08.002.002  </t>
  </si>
  <si>
    <t xml:space="preserve"> 02.08.002.003  </t>
  </si>
  <si>
    <t xml:space="preserve"> 02.08.002.004  </t>
  </si>
  <si>
    <t xml:space="preserve"> 02.08.002.005  </t>
  </si>
  <si>
    <t xml:space="preserve"> 02.08.002.006  </t>
  </si>
  <si>
    <t xml:space="preserve"> 02.08.002.007  </t>
  </si>
  <si>
    <t xml:space="preserve"> 02.08.002.008  </t>
  </si>
  <si>
    <t xml:space="preserve"> 02.08.002.009  </t>
  </si>
  <si>
    <t xml:space="preserve"> 02.08.002.010  </t>
  </si>
  <si>
    <t xml:space="preserve"> 02.08.002.011  </t>
  </si>
  <si>
    <t xml:space="preserve"> 02.08.002.012  </t>
  </si>
  <si>
    <t xml:space="preserve"> 02.09 </t>
  </si>
  <si>
    <t>PAVIMENTAÇÃO E DRENAGEM DA RUA "N1"</t>
  </si>
  <si>
    <t xml:space="preserve"> 02.09.001 </t>
  </si>
  <si>
    <t xml:space="preserve"> 02.09.001.001  </t>
  </si>
  <si>
    <t xml:space="preserve"> 02.09.001.002  </t>
  </si>
  <si>
    <t xml:space="preserve"> 02.09.001.003  </t>
  </si>
  <si>
    <t xml:space="preserve"> 02.09.001.004  </t>
  </si>
  <si>
    <t xml:space="preserve"> 02.09.001.005  </t>
  </si>
  <si>
    <t xml:space="preserve"> 02.09.001.006  </t>
  </si>
  <si>
    <t xml:space="preserve"> 02.09.001.007  </t>
  </si>
  <si>
    <t xml:space="preserve"> 02.09.001.008  </t>
  </si>
  <si>
    <t xml:space="preserve"> 02.09.001.009  </t>
  </si>
  <si>
    <t>Compactação de aterros, com rolo vibratório pé de carneiro, a 100% do proctor norma (SICRO 5502978- JULHO 2023)l</t>
  </si>
  <si>
    <t xml:space="preserve"> 02.09.001.010  </t>
  </si>
  <si>
    <t xml:space="preserve"> 02.09.001.011  </t>
  </si>
  <si>
    <t xml:space="preserve"> 02.09.001.012  </t>
  </si>
  <si>
    <t xml:space="preserve"> 02.09.001.013  </t>
  </si>
  <si>
    <t xml:space="preserve"> 02.09.001.014  </t>
  </si>
  <si>
    <t xml:space="preserve"> 02.09.002 </t>
  </si>
  <si>
    <t xml:space="preserve"> 02.09.002.001 </t>
  </si>
  <si>
    <t xml:space="preserve"> 02.09.002.002 </t>
  </si>
  <si>
    <t>ESCAVAÇÃO MECANIZADA DE VALA COM PROF. ATÉ 1,5 M (MÉDIA MONTANTE E JUSANTE/UMA COMPOSIÇÃO POR TRECHO), RETROESCAV. (0,26 M3), LARG. DE 0,8 M A 1,5 M, EM SOLO DE 1A CATEGORIA, EM LOCAIS COM ALTO NÍVEL DE INTERFERÊNCIA. AF_02/2021</t>
  </si>
  <si>
    <t xml:space="preserve"> 02.09.002.003 </t>
  </si>
  <si>
    <t>LASTRO COM MATERIAL GRANULAR (AREIA MÉDIA), APLICADO EM PISOS OU LAJES SOBRE SOLO, ESPESSURA DE *10 CM*. AF_07/2019</t>
  </si>
  <si>
    <t xml:space="preserve"> 02.09.002.004  </t>
  </si>
  <si>
    <t xml:space="preserve"> 02.09.002.005  </t>
  </si>
  <si>
    <t xml:space="preserve"> 02.09.002.006  </t>
  </si>
  <si>
    <t xml:space="preserve"> 02.09.002.007  </t>
  </si>
  <si>
    <t xml:space="preserve"> 02.09.002.008  </t>
  </si>
  <si>
    <t xml:space="preserve"> 02.09.002.009  </t>
  </si>
  <si>
    <t xml:space="preserve"> 02.09.002.010  </t>
  </si>
  <si>
    <t>Colar de tomada, pvc, com travas, de 60 mm x 1/2" ou 60 mm x 3/4", para ligação predial de água. af_06/2022</t>
  </si>
  <si>
    <t xml:space="preserve"> 02.09.002.011  </t>
  </si>
  <si>
    <t xml:space="preserve"> 02.09.002.012  </t>
  </si>
  <si>
    <t xml:space="preserve"> 02.10 </t>
  </si>
  <si>
    <t>PAVIMENTAÇÃO E DRENAGEM DA RUA "M1'</t>
  </si>
  <si>
    <t xml:space="preserve"> 02.10.001 </t>
  </si>
  <si>
    <t xml:space="preserve"> 02.10.001.001  </t>
  </si>
  <si>
    <t xml:space="preserve"> 02.10.001.002  </t>
  </si>
  <si>
    <t xml:space="preserve"> 02.10.001.003  </t>
  </si>
  <si>
    <t xml:space="preserve"> 02.10.001.004  </t>
  </si>
  <si>
    <t xml:space="preserve"> 02.10.001.005  </t>
  </si>
  <si>
    <t xml:space="preserve"> 02.10.001.006  </t>
  </si>
  <si>
    <t xml:space="preserve"> 02.10.001.007  </t>
  </si>
  <si>
    <t xml:space="preserve"> 02.10.001.008  </t>
  </si>
  <si>
    <t xml:space="preserve"> 02.10.001.009  </t>
  </si>
  <si>
    <t>Compactação de aterros, com rolo vibratório pé de carneiro, a 100% do proctor normal(sicro 5502978 julho 2023)</t>
  </si>
  <si>
    <t xml:space="preserve"> 02.10.001.010  </t>
  </si>
  <si>
    <t xml:space="preserve"> 02.10.001.011  </t>
  </si>
  <si>
    <t xml:space="preserve"> 02.10.001.012  </t>
  </si>
  <si>
    <t xml:space="preserve"> 02.10.001.013  </t>
  </si>
  <si>
    <t xml:space="preserve"> 02.10.001.014  </t>
  </si>
  <si>
    <t xml:space="preserve"> 02.10.002 </t>
  </si>
  <si>
    <t xml:space="preserve"> 02.10.002.001 </t>
  </si>
  <si>
    <t xml:space="preserve"> 02.10.002.002 </t>
  </si>
  <si>
    <t xml:space="preserve"> 02.10.002.003 </t>
  </si>
  <si>
    <t xml:space="preserve"> 02.10.002.004  </t>
  </si>
  <si>
    <t xml:space="preserve"> 02.10.002.005  </t>
  </si>
  <si>
    <t xml:space="preserve"> 02.10.002.006  </t>
  </si>
  <si>
    <t xml:space="preserve"> 02.10.002.007  </t>
  </si>
  <si>
    <t xml:space="preserve"> 02.10.002.008  </t>
  </si>
  <si>
    <t xml:space="preserve"> 02.10.002.009  </t>
  </si>
  <si>
    <t xml:space="preserve"> 02.10.002.010  </t>
  </si>
  <si>
    <t xml:space="preserve"> 02.11 </t>
  </si>
  <si>
    <t>PAVIMENTAÇÃO E DRENAGEM  da RUA "M"</t>
  </si>
  <si>
    <t xml:space="preserve"> 02.11.001 </t>
  </si>
  <si>
    <t xml:space="preserve"> 02.11.001.001  </t>
  </si>
  <si>
    <t xml:space="preserve"> 02.11.001.002  </t>
  </si>
  <si>
    <t xml:space="preserve"> 02.11.001.003  </t>
  </si>
  <si>
    <t xml:space="preserve"> 02.11.001.004  </t>
  </si>
  <si>
    <t xml:space="preserve"> 02.11.001.005  </t>
  </si>
  <si>
    <t xml:space="preserve"> 02.11.001.006  </t>
  </si>
  <si>
    <t xml:space="preserve"> 02.11.001.007  </t>
  </si>
  <si>
    <t xml:space="preserve"> 02.11.001.008  </t>
  </si>
  <si>
    <t xml:space="preserve"> 02.11.001.009  </t>
  </si>
  <si>
    <t>Compactação de aterros, com rolo vibratório pé de carneiro, a 100% do proctor normal(SICRO 5502978 JULHO 2023)</t>
  </si>
  <si>
    <t xml:space="preserve"> 02.11.001.010  </t>
  </si>
  <si>
    <t xml:space="preserve"> 02.11.001.011  </t>
  </si>
  <si>
    <t xml:space="preserve"> 02.11.001.012  </t>
  </si>
  <si>
    <t xml:space="preserve"> 02.11.001.013  </t>
  </si>
  <si>
    <t xml:space="preserve"> 02.11.001.014  </t>
  </si>
  <si>
    <t xml:space="preserve"> 02.11.002 </t>
  </si>
  <si>
    <t xml:space="preserve"> 02.11.002.001  </t>
  </si>
  <si>
    <t xml:space="preserve"> 02.11.002.002  </t>
  </si>
  <si>
    <t xml:space="preserve"> 02.11.002.003  </t>
  </si>
  <si>
    <t xml:space="preserve"> 02.11.002.004  </t>
  </si>
  <si>
    <t xml:space="preserve"> 02.11.002.005  </t>
  </si>
  <si>
    <t xml:space="preserve"> 02.11.002.006  </t>
  </si>
  <si>
    <t xml:space="preserve"> 02.11.002.007  </t>
  </si>
  <si>
    <t xml:space="preserve"> 02.11.002.008  </t>
  </si>
  <si>
    <t xml:space="preserve"> 02.11.002.009  </t>
  </si>
  <si>
    <t xml:space="preserve"> 02.11.002.010  </t>
  </si>
  <si>
    <t xml:space="preserve"> 02.12 </t>
  </si>
  <si>
    <t>PAVIMENTAÇÃO E DRENAGEM DA RUA "L2"</t>
  </si>
  <si>
    <t xml:space="preserve"> 02.12.001 </t>
  </si>
  <si>
    <t xml:space="preserve"> 02.12.001.001  </t>
  </si>
  <si>
    <t xml:space="preserve"> 02.12.001.002  </t>
  </si>
  <si>
    <t xml:space="preserve"> 02.12.001.003  </t>
  </si>
  <si>
    <t xml:space="preserve"> 02.12.001.004  </t>
  </si>
  <si>
    <t xml:space="preserve"> 02.12.001.005  </t>
  </si>
  <si>
    <t xml:space="preserve"> 02.12.001.006  </t>
  </si>
  <si>
    <t xml:space="preserve"> 02.12.001.007  </t>
  </si>
  <si>
    <t xml:space="preserve"> 02.12.001.008  </t>
  </si>
  <si>
    <t xml:space="preserve"> 02.12.001.009  </t>
  </si>
  <si>
    <t>Compactação de aterros, com rolo vibratório pé de carneiro, a 100% do proctor normal (SICRO 5502978 JULHO2023)</t>
  </si>
  <si>
    <t xml:space="preserve"> 02.12.001.010  </t>
  </si>
  <si>
    <t xml:space="preserve"> 02.12.001.011  </t>
  </si>
  <si>
    <t xml:space="preserve"> 02.12.001.012  </t>
  </si>
  <si>
    <t xml:space="preserve"> 02.12.001.013  </t>
  </si>
  <si>
    <t xml:space="preserve"> 02.12.001.014  </t>
  </si>
  <si>
    <t xml:space="preserve"> 02.12.002 </t>
  </si>
  <si>
    <t xml:space="preserve"> 02.12.002.001  </t>
  </si>
  <si>
    <t xml:space="preserve"> 02.12.002.002  </t>
  </si>
  <si>
    <t xml:space="preserve"> 02.12.002.003  </t>
  </si>
  <si>
    <t xml:space="preserve"> 02.12.002.004  </t>
  </si>
  <si>
    <t xml:space="preserve"> 02.12.002.005  </t>
  </si>
  <si>
    <t xml:space="preserve"> 02.12.002.006  </t>
  </si>
  <si>
    <t>Ponta de ala em concreto ciclópico, para tubos de concreto (simples) d=0.40 à 0.60 m</t>
  </si>
  <si>
    <t xml:space="preserve"> 02.12.002.007  </t>
  </si>
  <si>
    <t>Laje e berço de concreto para tubos de 400mm</t>
  </si>
  <si>
    <t xml:space="preserve"> 02.12.002.008  </t>
  </si>
  <si>
    <t xml:space="preserve"> 02.12.002.009  </t>
  </si>
  <si>
    <t>Reaterro mecanizado de vala com retroescavadeira (capacidade   da   caçamba   da retro: 0,26 m³/potência: 88 hp), largura de 0,8 a 1,5 m, profundidade de 1,5 a 3,0 m, com solo (sem substituição) de 1ª categoria, com compactador de solos de percussão.</t>
  </si>
  <si>
    <t xml:space="preserve"> 02.12.002.010  </t>
  </si>
  <si>
    <t xml:space="preserve"> 02.12.002.011  </t>
  </si>
  <si>
    <t xml:space="preserve"> 02.12.002.012  </t>
  </si>
  <si>
    <t xml:space="preserve"> 02.12.002.013  </t>
  </si>
  <si>
    <t xml:space="preserve"> 02.13 </t>
  </si>
  <si>
    <t>PAVIMENTAÇÃO E DRENAGEM NA RUA "R1"</t>
  </si>
  <si>
    <t xml:space="preserve"> 02.13.001 </t>
  </si>
  <si>
    <t xml:space="preserve"> 02.13.001.001  </t>
  </si>
  <si>
    <t xml:space="preserve"> 02.13.001.002  </t>
  </si>
  <si>
    <t xml:space="preserve"> 02.13.001.003  </t>
  </si>
  <si>
    <t xml:space="preserve"> 02.13.001.004  </t>
  </si>
  <si>
    <t>Transporte comercial com caminhão basculante de 10m³, em rodovia pavimentada (densidade=1,5t/m³)</t>
  </si>
  <si>
    <t xml:space="preserve"> 02.13.001.005  </t>
  </si>
  <si>
    <t xml:space="preserve"> 02.13.001.006  </t>
  </si>
  <si>
    <t xml:space="preserve"> 02.13.001.007  </t>
  </si>
  <si>
    <t xml:space="preserve"> 02.13.001.008  </t>
  </si>
  <si>
    <t xml:space="preserve"> 02.13.001.009  </t>
  </si>
  <si>
    <t>Compactação de aterros, com rolo vibratório pé de carneiro, a 100% do proctor normal (SICRO 5502978 JULHO 2023)</t>
  </si>
  <si>
    <t xml:space="preserve"> 02.13.001.010  </t>
  </si>
  <si>
    <t xml:space="preserve"> 02.13.001.011  </t>
  </si>
  <si>
    <t xml:space="preserve"> 02.13.001.012  </t>
  </si>
  <si>
    <t xml:space="preserve"> 02.13.001.013  </t>
  </si>
  <si>
    <t xml:space="preserve"> 02.13.001.014  </t>
  </si>
  <si>
    <t xml:space="preserve"> 02.13.002 </t>
  </si>
  <si>
    <t xml:space="preserve"> 02.13.002.001  </t>
  </si>
  <si>
    <t xml:space="preserve"> 02.13.002.002  </t>
  </si>
  <si>
    <t xml:space="preserve"> 02.13.002.003  </t>
  </si>
  <si>
    <t xml:space="preserve"> 02.13.002.004  </t>
  </si>
  <si>
    <t xml:space="preserve"> 02.13.002.005  </t>
  </si>
  <si>
    <t xml:space="preserve"> 02.13.002.006  </t>
  </si>
  <si>
    <t xml:space="preserve"> 02.13.002.007  </t>
  </si>
  <si>
    <t xml:space="preserve"> 02.13.002.008  </t>
  </si>
  <si>
    <t xml:space="preserve"> 02.13.002.009  </t>
  </si>
  <si>
    <t xml:space="preserve"> 02.13.002.010  </t>
  </si>
  <si>
    <t xml:space="preserve"> 02.13.002.011  </t>
  </si>
  <si>
    <t xml:space="preserve"> 02.13.002.012  </t>
  </si>
  <si>
    <t xml:space="preserve"> 02.14 </t>
  </si>
  <si>
    <t>PAVIMENTAÇÃO E DRENAGEM DA RUA "R2"- 2ª ETAPA</t>
  </si>
  <si>
    <t xml:space="preserve"> 02.14.001 </t>
  </si>
  <si>
    <t xml:space="preserve"> 02.14.001.001  </t>
  </si>
  <si>
    <t xml:space="preserve"> 02.14.001.002  </t>
  </si>
  <si>
    <t xml:space="preserve"> 02.14.001.003  </t>
  </si>
  <si>
    <t xml:space="preserve"> 02.14.001.004  </t>
  </si>
  <si>
    <t xml:space="preserve"> 02.14.001.005  </t>
  </si>
  <si>
    <t xml:space="preserve"> 02.14.001.006  </t>
  </si>
  <si>
    <t xml:space="preserve"> 02.14.001.007  </t>
  </si>
  <si>
    <t xml:space="preserve"> 02.14.001.008  </t>
  </si>
  <si>
    <t xml:space="preserve"> 02.14.001.009  </t>
  </si>
  <si>
    <t xml:space="preserve"> 02.14.001.010  </t>
  </si>
  <si>
    <t xml:space="preserve"> 02.14.001.011  </t>
  </si>
  <si>
    <t xml:space="preserve"> 02.14.001.012  </t>
  </si>
  <si>
    <t xml:space="preserve"> 02.14.001.013  </t>
  </si>
  <si>
    <t xml:space="preserve"> 02.14.001.014  </t>
  </si>
  <si>
    <t xml:space="preserve"> 02.14.002 </t>
  </si>
  <si>
    <t xml:space="preserve"> 02.14.002.001 </t>
  </si>
  <si>
    <t xml:space="preserve"> 02.14.002.002 </t>
  </si>
  <si>
    <t xml:space="preserve"> 02.14.002.003 </t>
  </si>
  <si>
    <t xml:space="preserve"> 02.14.002.004 </t>
  </si>
  <si>
    <t xml:space="preserve"> 02.14.002.005 </t>
  </si>
  <si>
    <t xml:space="preserve"> 02.14.002.006 </t>
  </si>
  <si>
    <t>TUBO DE CONCRETO PARA REDES COLETORAS DE ÁGUAS PLUVIAIS, DIÂMETRO DE 400 MM, JUNTA RÍGIDA, INSTALADO EM LOCAL COM BAIXO NÍVEL DE INTERFERÊNCIAS - FORNECIMENTO E ASSENTAMENTO. AF_12/2015</t>
  </si>
  <si>
    <t xml:space="preserve"> 02.14.002.007  </t>
  </si>
  <si>
    <t xml:space="preserve"> 02.14.002.008  </t>
  </si>
  <si>
    <t xml:space="preserve"> 02.14.002.009  </t>
  </si>
  <si>
    <t xml:space="preserve"> 02.14.002.010  </t>
  </si>
  <si>
    <t xml:space="preserve"> 02.15 </t>
  </si>
  <si>
    <t>PAVIMENTAÇÃO E DRENAGEM DA RUA  "L" (Rua Gerinaldo Pessoa dos Snatos)</t>
  </si>
  <si>
    <t xml:space="preserve"> 02.15.001 </t>
  </si>
  <si>
    <t xml:space="preserve"> 02.15.001.001  </t>
  </si>
  <si>
    <t xml:space="preserve"> 02.15.001.002  </t>
  </si>
  <si>
    <t xml:space="preserve"> 02.15.001.003  </t>
  </si>
  <si>
    <t xml:space="preserve"> 02.15.001.004  </t>
  </si>
  <si>
    <t xml:space="preserve"> 02.15.001.005  </t>
  </si>
  <si>
    <t xml:space="preserve"> 02.15.001.006  </t>
  </si>
  <si>
    <t xml:space="preserve"> 02.15.001.007  </t>
  </si>
  <si>
    <t xml:space="preserve"> 02.15.001.008  </t>
  </si>
  <si>
    <t>Transporte comercial com caminhão basculante de 10m³, em rodovia pavimentada (densidade=1,5t/m³)(SICRO 5914389)</t>
  </si>
  <si>
    <t xml:space="preserve"> 02.15.001.009  </t>
  </si>
  <si>
    <t xml:space="preserve"> 02.15.001.010  </t>
  </si>
  <si>
    <t xml:space="preserve"> 02.15.001.011  </t>
  </si>
  <si>
    <t xml:space="preserve"> 02.15.001.012  </t>
  </si>
  <si>
    <t xml:space="preserve"> 02.15.001.013  </t>
  </si>
  <si>
    <t xml:space="preserve"> 02.15.001.014  </t>
  </si>
  <si>
    <t xml:space="preserve"> 02.15.002 </t>
  </si>
  <si>
    <t xml:space="preserve"> 02.15.002.001  </t>
  </si>
  <si>
    <t xml:space="preserve"> 02.15.002.002  </t>
  </si>
  <si>
    <t xml:space="preserve"> 02.15.002.003  </t>
  </si>
  <si>
    <t xml:space="preserve"> 02.15.002.004  </t>
  </si>
  <si>
    <t xml:space="preserve"> 02.15.002.005  </t>
  </si>
  <si>
    <t xml:space="preserve"> 02.15.002.006  </t>
  </si>
  <si>
    <t xml:space="preserve"> 02.15.002.007  </t>
  </si>
  <si>
    <t xml:space="preserve"> 02.15.002.008  </t>
  </si>
  <si>
    <t>Laje e berço de concreto para tubos de 600mm</t>
  </si>
  <si>
    <t xml:space="preserve"> 02.15.002.009  </t>
  </si>
  <si>
    <t xml:space="preserve"> 02.15.002.010  </t>
  </si>
  <si>
    <t xml:space="preserve"> 02.15.002.011  </t>
  </si>
  <si>
    <t xml:space="preserve"> 02.15.002.012  </t>
  </si>
  <si>
    <t xml:space="preserve"> 02.16 </t>
  </si>
  <si>
    <t>PAVIMENTAÇÃO E DRENAGEM DO EIXO 02</t>
  </si>
  <si>
    <t xml:space="preserve"> 02.16.001 </t>
  </si>
  <si>
    <t xml:space="preserve"> 02.16.001.001  </t>
  </si>
  <si>
    <t xml:space="preserve"> 02.16.001.002  </t>
  </si>
  <si>
    <t xml:space="preserve"> 02.16.001.003  </t>
  </si>
  <si>
    <t xml:space="preserve"> 02.16.001.004  </t>
  </si>
  <si>
    <t xml:space="preserve"> 02.16.001.005  </t>
  </si>
  <si>
    <t xml:space="preserve"> 02.16.001.006  </t>
  </si>
  <si>
    <t xml:space="preserve"> 02.16.001.007  </t>
  </si>
  <si>
    <t xml:space="preserve"> 02.16.001.008  </t>
  </si>
  <si>
    <t xml:space="preserve"> 02.16.001.009  </t>
  </si>
  <si>
    <t>Compactação de aterros, com rolo vibratório pé de carneiro, a 100% do proctor normal( SICRO 5502978 JULHO 2023)</t>
  </si>
  <si>
    <t xml:space="preserve"> 02.16.001.010  </t>
  </si>
  <si>
    <t xml:space="preserve"> 02.16.001.011  </t>
  </si>
  <si>
    <t xml:space="preserve"> 02.16.001.012  </t>
  </si>
  <si>
    <t xml:space="preserve"> 02.16.001.013  </t>
  </si>
  <si>
    <t xml:space="preserve"> 02.16.001.014  </t>
  </si>
  <si>
    <t xml:space="preserve"> 02.17 </t>
  </si>
  <si>
    <t>PAVIMENTAÇÃO DA RUA K</t>
  </si>
  <si>
    <t xml:space="preserve"> 02.17.001 </t>
  </si>
  <si>
    <t xml:space="preserve"> 02.17.001.001  </t>
  </si>
  <si>
    <t xml:space="preserve"> 02.17.001.002  </t>
  </si>
  <si>
    <t xml:space="preserve"> 02.17.001.003  </t>
  </si>
  <si>
    <t xml:space="preserve"> 02.17.001.004  </t>
  </si>
  <si>
    <t xml:space="preserve"> 02.17.001.005  </t>
  </si>
  <si>
    <t xml:space="preserve"> 02.17.001.006  </t>
  </si>
  <si>
    <t xml:space="preserve"> 02.17.001.007  </t>
  </si>
  <si>
    <t xml:space="preserve"> 02.17.001.008  </t>
  </si>
  <si>
    <t xml:space="preserve"> 02.17.001.009  </t>
  </si>
  <si>
    <t xml:space="preserve"> 02.17.001.010  </t>
  </si>
  <si>
    <t xml:space="preserve"> 02.17.001.011  </t>
  </si>
  <si>
    <t xml:space="preserve"> 02.17.001.012  </t>
  </si>
  <si>
    <t xml:space="preserve"> 02.17.001.013  </t>
  </si>
  <si>
    <t xml:space="preserve"> 02.17.001.014  </t>
  </si>
  <si>
    <t xml:space="preserve"> 02.18 </t>
  </si>
  <si>
    <t xml:space="preserve"> 02.18.001 </t>
  </si>
  <si>
    <t xml:space="preserve"> 02.18.001.001 </t>
  </si>
  <si>
    <t xml:space="preserve"> 02.18.001.002 </t>
  </si>
  <si>
    <t xml:space="preserve"> 02.18.001.003 </t>
  </si>
  <si>
    <t xml:space="preserve"> 02.18.001.004 </t>
  </si>
  <si>
    <t xml:space="preserve"> 02.18.001.005 </t>
  </si>
  <si>
    <t xml:space="preserve"> 02.18.001.006 </t>
  </si>
  <si>
    <t xml:space="preserve"> 02.18.001.007 </t>
  </si>
  <si>
    <t xml:space="preserve"> 02.18.001.008 </t>
  </si>
  <si>
    <t xml:space="preserve"> 02.18.001.009 </t>
  </si>
  <si>
    <t xml:space="preserve"> 02.18.001.010 </t>
  </si>
  <si>
    <t xml:space="preserve"> 02.18.001.011 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</si>
  <si>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</si>
  <si>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 xml:space="preserve"> 02.18.001.012  </t>
  </si>
  <si>
    <t xml:space="preserve"> 02.18.001.013  </t>
  </si>
  <si>
    <t xml:space="preserve"> 02.18.001.014  </t>
  </si>
  <si>
    <t xml:space="preserve"> 02.19 </t>
  </si>
  <si>
    <t>PAVIMENTAÇÃO - EIXO 03</t>
  </si>
  <si>
    <t xml:space="preserve"> 02.19.001 </t>
  </si>
  <si>
    <t xml:space="preserve"> 02.19.001.001 </t>
  </si>
  <si>
    <t xml:space="preserve"> 02.19.001.002 </t>
  </si>
  <si>
    <t xml:space="preserve"> 02.19.001.003 </t>
  </si>
  <si>
    <t xml:space="preserve"> 02.19.001.004 </t>
  </si>
  <si>
    <t xml:space="preserve"> 02.19.001.005 </t>
  </si>
  <si>
    <t xml:space="preserve"> 02.19.001.006 </t>
  </si>
  <si>
    <t xml:space="preserve"> 02.19.001.007 </t>
  </si>
  <si>
    <t xml:space="preserve"> 02.19.001.008 </t>
  </si>
  <si>
    <t xml:space="preserve"> 02.19.001.009 </t>
  </si>
  <si>
    <t xml:space="preserve"> 02.19.001.010 </t>
  </si>
  <si>
    <t xml:space="preserve"> 02.19.001.011 </t>
  </si>
  <si>
    <t xml:space="preserve"> 02.19.001.012  </t>
  </si>
  <si>
    <t xml:space="preserve"> 02.19.001.013  </t>
  </si>
  <si>
    <t xml:space="preserve"> 02.19.001.014  </t>
  </si>
  <si>
    <t xml:space="preserve"> 02.19.002 </t>
  </si>
  <si>
    <t xml:space="preserve"> 02.19.002.001  </t>
  </si>
  <si>
    <t>Locação de serviços de pavimentação</t>
  </si>
  <si>
    <t xml:space="preserve"> 02.19.002.002  </t>
  </si>
  <si>
    <t xml:space="preserve"> 02.19.002.003  </t>
  </si>
  <si>
    <t xml:space="preserve"> 02.19.002.004  </t>
  </si>
  <si>
    <t xml:space="preserve"> 02.19.002.005  </t>
  </si>
  <si>
    <t xml:space="preserve"> 02.19.002.006  </t>
  </si>
  <si>
    <t xml:space="preserve"> 02.19.002.007  </t>
  </si>
  <si>
    <t xml:space="preserve"> 02.19.002.008  </t>
  </si>
  <si>
    <t xml:space="preserve"> 02.19.002.009  </t>
  </si>
  <si>
    <t xml:space="preserve"> 02.20 </t>
  </si>
  <si>
    <t>PAVIMENTAÇÃO DA RUA Q</t>
  </si>
  <si>
    <t xml:space="preserve"> 02.20.001 </t>
  </si>
  <si>
    <t xml:space="preserve"> 02.20.001.001 </t>
  </si>
  <si>
    <t xml:space="preserve"> 02.20.001.002 </t>
  </si>
  <si>
    <t xml:space="preserve"> 02.20.001.003 </t>
  </si>
  <si>
    <t xml:space="preserve"> 02.20.001.004 </t>
  </si>
  <si>
    <t xml:space="preserve"> 02.20.001.005 </t>
  </si>
  <si>
    <t xml:space="preserve"> 02.20.001.006 </t>
  </si>
  <si>
    <t xml:space="preserve"> 02.20.001.007 </t>
  </si>
  <si>
    <t xml:space="preserve"> 02.20.001.008 </t>
  </si>
  <si>
    <t xml:space="preserve"> 02.20.001.009 </t>
  </si>
  <si>
    <t xml:space="preserve"> 02.20.001.010 </t>
  </si>
  <si>
    <t xml:space="preserve"> 02.20.001.11 </t>
  </si>
  <si>
    <t xml:space="preserve"> 02.20.001.012  </t>
  </si>
  <si>
    <t xml:space="preserve"> 02.20.001.013  </t>
  </si>
  <si>
    <t xml:space="preserve"> 02.20.001.014  </t>
  </si>
  <si>
    <t xml:space="preserve"> 02.21 </t>
  </si>
  <si>
    <t>PAVIMENTAÇÃO DA RUA P1</t>
  </si>
  <si>
    <t xml:space="preserve"> 02.21.001 </t>
  </si>
  <si>
    <t xml:space="preserve"> 02.21.001.001  </t>
  </si>
  <si>
    <t xml:space="preserve"> 02.21.001.002  </t>
  </si>
  <si>
    <t xml:space="preserve"> 02.21.001.003  </t>
  </si>
  <si>
    <t xml:space="preserve"> 02.21.001.004  </t>
  </si>
  <si>
    <t xml:space="preserve"> 02.21.001.005  </t>
  </si>
  <si>
    <t xml:space="preserve"> 02.21.001.006  </t>
  </si>
  <si>
    <t xml:space="preserve"> 02.21.001.007  </t>
  </si>
  <si>
    <t xml:space="preserve"> 02.21.001.008  </t>
  </si>
  <si>
    <t xml:space="preserve"> 02.21.001.009  </t>
  </si>
  <si>
    <t xml:space="preserve"> 02.21.001.010  </t>
  </si>
  <si>
    <t xml:space="preserve"> 02.21.001.011  </t>
  </si>
  <si>
    <t xml:space="preserve"> 02.21.001.012  </t>
  </si>
  <si>
    <t xml:space="preserve"> 02.21.001.013  </t>
  </si>
  <si>
    <t xml:space="preserve"> 02.21.001.014  </t>
  </si>
  <si>
    <t xml:space="preserve"> 02.22 </t>
  </si>
  <si>
    <t>PAVIMENTAÇÃO RUA Q1</t>
  </si>
  <si>
    <t xml:space="preserve"> 02.22.001 </t>
  </si>
  <si>
    <t xml:space="preserve"> 02.22.001.001  </t>
  </si>
  <si>
    <t xml:space="preserve"> 02.22.001.002  </t>
  </si>
  <si>
    <t xml:space="preserve"> 02.22.001.003  </t>
  </si>
  <si>
    <t xml:space="preserve"> 02.22.001.004  </t>
  </si>
  <si>
    <t xml:space="preserve"> 02.22.001.005  </t>
  </si>
  <si>
    <t xml:space="preserve"> 02.22.001.006  </t>
  </si>
  <si>
    <t xml:space="preserve"> 02.22.001.007  </t>
  </si>
  <si>
    <t xml:space="preserve"> 02.22.001.008  </t>
  </si>
  <si>
    <t xml:space="preserve"> 02.22.001.009  </t>
  </si>
  <si>
    <t xml:space="preserve"> 02.22.001.010  </t>
  </si>
  <si>
    <t xml:space="preserve"> 02.22.001.011  </t>
  </si>
  <si>
    <t xml:space="preserve"> 02.22.001.012  </t>
  </si>
  <si>
    <t xml:space="preserve"> 02.22.001.013  </t>
  </si>
  <si>
    <t xml:space="preserve"> 02.22.001.014  </t>
  </si>
  <si>
    <t xml:space="preserve"> 02.22.002 </t>
  </si>
  <si>
    <t xml:space="preserve"> 02.22.002.001  </t>
  </si>
  <si>
    <t xml:space="preserve"> 02.22.002.002  </t>
  </si>
  <si>
    <t xml:space="preserve"> 02.22.002.003  </t>
  </si>
  <si>
    <t xml:space="preserve"> 02.22.002.004  </t>
  </si>
  <si>
    <t xml:space="preserve"> 02.22.002.005  </t>
  </si>
  <si>
    <t xml:space="preserve"> 02.22.002.006  </t>
  </si>
  <si>
    <t xml:space="preserve"> 02.22.002.007  </t>
  </si>
  <si>
    <t xml:space="preserve"> 02.22.002.008  </t>
  </si>
  <si>
    <t xml:space="preserve"> 02.22.002.009  </t>
  </si>
  <si>
    <t xml:space="preserve"> 02.22.002.010  </t>
  </si>
  <si>
    <t xml:space="preserve"> 02.22.002.011  </t>
  </si>
  <si>
    <t xml:space="preserve"> 02.22.002.012  </t>
  </si>
  <si>
    <t xml:space="preserve"> 02.22.002.013  </t>
  </si>
  <si>
    <t xml:space="preserve"> 02.23 </t>
  </si>
  <si>
    <t>ACESSIBILIDADE</t>
  </si>
  <si>
    <t xml:space="preserve"> 02.23.001  </t>
  </si>
  <si>
    <t>Sinalização permanente, vertical,  com placa octogonal de aço, padrão dnit, largura=0,75m, com poste de madeira 3,50m fixado com base de concreto 40x40x50, inclusive mão de obra - Rev 01/2023</t>
  </si>
  <si>
    <t xml:space="preserve"> 02.23.002  </t>
  </si>
  <si>
    <t>Piso tátil direcional e/ou alerta, de concreto, na cor natural, p/deficientes visuais, dimensões 40x40cm, aplicado com argamassa industrializada ac-ii, rejuntado, exclusive regularização de base</t>
  </si>
  <si>
    <t xml:space="preserve"> 02.23.003  </t>
  </si>
  <si>
    <t>Pintura de faixa de pedestre ou zebrada tinta retrorrefletiva a base de resina acrílica com microesferas de vidro, e = 30 cm, aplicação manual. af_05/2021</t>
  </si>
  <si>
    <t xml:space="preserve"> 02.23.004  </t>
  </si>
  <si>
    <t>Aplicação de lona plástica para execução de pavimentos de concreto. af_04/2022</t>
  </si>
  <si>
    <t xml:space="preserve"> 02.23.005  </t>
  </si>
  <si>
    <t>Concreto simples usinado fck=30mpa, bombeado, lançado e adensado na infraestrutura</t>
  </si>
  <si>
    <t xml:space="preserve"> 02.23.006  </t>
  </si>
  <si>
    <t>Fornecimento e instalação de tela aço soldada nervurada CA-60, Q-92, malha 15x15cm, ferro 4.2mm (1.48 kg/m2), painel 2,45x6,0m, Telcon ou similar</t>
  </si>
  <si>
    <t xml:space="preserve"> 02.24 </t>
  </si>
  <si>
    <t xml:space="preserve"> 02.24.001  </t>
  </si>
  <si>
    <t xml:space="preserve"> 02.24.002  </t>
  </si>
  <si>
    <t xml:space="preserve"> 02.24.003  </t>
  </si>
  <si>
    <t xml:space="preserve"> 03 </t>
  </si>
  <si>
    <t>PAVIMENTAÇÃO E DRENAGEM DIVERSAS RUAS MARCELO DÉDA</t>
  </si>
  <si>
    <t xml:space="preserve"> 03.01 </t>
  </si>
  <si>
    <t xml:space="preserve"> 03.01.001 </t>
  </si>
  <si>
    <t xml:space="preserve"> 03.02 </t>
  </si>
  <si>
    <t xml:space="preserve"> 03.02.001 </t>
  </si>
  <si>
    <t>AGREGRADOS 30KM</t>
  </si>
  <si>
    <t xml:space="preserve"> 03.02.001.001  </t>
  </si>
  <si>
    <t xml:space="preserve"> 03.02.002 </t>
  </si>
  <si>
    <t>PEDRAS BRITATAS 56 KM</t>
  </si>
  <si>
    <t xml:space="preserve"> 03.02.002.001  </t>
  </si>
  <si>
    <t xml:space="preserve"> 03.03 </t>
  </si>
  <si>
    <t>PAVIMENTAÇÃO DA AV."B"</t>
  </si>
  <si>
    <t xml:space="preserve"> 03.03.001 </t>
  </si>
  <si>
    <t xml:space="preserve"> 03.03.001.001 </t>
  </si>
  <si>
    <t xml:space="preserve"> 03.03.001.002 </t>
  </si>
  <si>
    <t xml:space="preserve"> 03.03.001.003 </t>
  </si>
  <si>
    <t xml:space="preserve"> 03.03.001.004 </t>
  </si>
  <si>
    <t>Transporte com caminhão basculante de 10 m³ - rodovia pavimentada</t>
  </si>
  <si>
    <t xml:space="preserve"> 03.03.001.005  </t>
  </si>
  <si>
    <t xml:space="preserve"> 03.03.001.006  </t>
  </si>
  <si>
    <t xml:space="preserve"> 03.03.001.007  </t>
  </si>
  <si>
    <t xml:space="preserve"> 03.03.001.008  </t>
  </si>
  <si>
    <t xml:space="preserve"> 03.03.001.009  </t>
  </si>
  <si>
    <t xml:space="preserve"> 03.03.001.010  </t>
  </si>
  <si>
    <t xml:space="preserve"> 03.03.001.011  </t>
  </si>
  <si>
    <t xml:space="preserve"> 03.03.001.012  </t>
  </si>
  <si>
    <t xml:space="preserve"> 03.03.001.013  </t>
  </si>
  <si>
    <t xml:space="preserve"> 03.03.001.014  </t>
  </si>
  <si>
    <t xml:space="preserve"> 03.03.002 </t>
  </si>
  <si>
    <t>DRENAGEM SUPERFICIAL</t>
  </si>
  <si>
    <t xml:space="preserve"> 03.03.002.001 </t>
  </si>
  <si>
    <t xml:space="preserve"> 03.03.002.002 </t>
  </si>
  <si>
    <t xml:space="preserve"> 03.03.002.003 </t>
  </si>
  <si>
    <t xml:space="preserve"> 03.03.002.004 </t>
  </si>
  <si>
    <t xml:space="preserve"> 03.03.002.005  </t>
  </si>
  <si>
    <t>Tubo de concreto para redes coletoras de águas pluviais, diâmetro de 300mm, junta rígida, instalado em local com baixo nível de interferências - fornecimento e assentamento. af_12/2015</t>
  </si>
  <si>
    <t xml:space="preserve"> 03.03.002.006  </t>
  </si>
  <si>
    <t>Tubo de concreto para redes coletoras de águas pluviais, diâmetro de 800 mm, junta rígida, instalado em local com baixo nível de interferências - fornecimento e assentamento. af_12/2015</t>
  </si>
  <si>
    <t xml:space="preserve"> 03.03.002.007  </t>
  </si>
  <si>
    <t xml:space="preserve"> 03.03.002.008  </t>
  </si>
  <si>
    <t xml:space="preserve"> 03.03.002.009  </t>
  </si>
  <si>
    <t xml:space="preserve"> 03.03.002.010  </t>
  </si>
  <si>
    <t xml:space="preserve"> 03.03.002.011  </t>
  </si>
  <si>
    <t xml:space="preserve"> 03.03.002.012  </t>
  </si>
  <si>
    <t xml:space="preserve"> 03.04 </t>
  </si>
  <si>
    <t xml:space="preserve"> 03.04.001  </t>
  </si>
  <si>
    <t xml:space="preserve"> 03.04.002  </t>
  </si>
  <si>
    <t xml:space="preserve"> 03.04.003  </t>
  </si>
  <si>
    <t xml:space="preserve"> 03.04.004  </t>
  </si>
  <si>
    <t xml:space="preserve"> 03.04.005  </t>
  </si>
  <si>
    <t xml:space="preserve"> 03.04.006  </t>
  </si>
  <si>
    <t>Fornecimento e instalação de tela aço soldada nervurada CA-60, Q-196, malha 10x10cm, ferro 5.0mm (3,11 kg/m2), painel 2,45x6,0m, Telcon ou similar</t>
  </si>
  <si>
    <t xml:space="preserve"> 03.05 </t>
  </si>
  <si>
    <t xml:space="preserve"> 03.05.001 </t>
  </si>
  <si>
    <t xml:space="preserve"> 03.05.002 </t>
  </si>
  <si>
    <t xml:space="preserve"> 03.05.003 </t>
  </si>
  <si>
    <t xml:space="preserve"> 04 </t>
  </si>
  <si>
    <t>PAVIMENTAÇÃO E DRENAGEM DIVERSAS RUAS ROSA ELZE</t>
  </si>
  <si>
    <t xml:space="preserve"> 04.01 </t>
  </si>
  <si>
    <t xml:space="preserve"> 04.01.001 </t>
  </si>
  <si>
    <t xml:space="preserve"> 04.02 </t>
  </si>
  <si>
    <t>FRETE DOS MATERIAIS</t>
  </si>
  <si>
    <t xml:space="preserve"> 04.02.001 </t>
  </si>
  <si>
    <t>FRETE MATERIAIS ARENOSOS (DMT = 30 km)</t>
  </si>
  <si>
    <t xml:space="preserve"> 04.02.001.001  </t>
  </si>
  <si>
    <t>Transporte com caminhão basculante de 10 m³, em via urbana pavimentada, adicional para dmt excedente a 30 km (unidade: txkm). af_07/2020</t>
  </si>
  <si>
    <t xml:space="preserve"> 04.02.002 </t>
  </si>
  <si>
    <t>FRETE MATERIAIS BRITADO (DMT = 56 km)</t>
  </si>
  <si>
    <t xml:space="preserve"> 04.02.002.001  </t>
  </si>
  <si>
    <t xml:space="preserve"> 04.03 </t>
  </si>
  <si>
    <t>PAVIMENTAÇÃO EM PARELELEPÍPEDO Av. Chesf (Trecho 01) / Trecho final da Rua 1, que liga a rua 5 a rua 8</t>
  </si>
  <si>
    <t xml:space="preserve"> 04.03.001 </t>
  </si>
  <si>
    <t xml:space="preserve"> 04.03.001.001 </t>
  </si>
  <si>
    <t xml:space="preserve"> 04.03.001.002 </t>
  </si>
  <si>
    <t xml:space="preserve"> 04.03.001.003 </t>
  </si>
  <si>
    <t xml:space="preserve"> 04.03.001.004 </t>
  </si>
  <si>
    <t xml:space="preserve"> 04.03.001.005  </t>
  </si>
  <si>
    <t xml:space="preserve"> 04.03.001.006  </t>
  </si>
  <si>
    <t xml:space="preserve"> 04.03.001.007  </t>
  </si>
  <si>
    <t xml:space="preserve"> 04.03.001.008  </t>
  </si>
  <si>
    <t xml:space="preserve"> 04.03.001.009  </t>
  </si>
  <si>
    <t xml:space="preserve"> 04.03.001.010  </t>
  </si>
  <si>
    <t xml:space="preserve"> 04.03.001.011  </t>
  </si>
  <si>
    <t xml:space="preserve"> 04.03.001.012  </t>
  </si>
  <si>
    <t xml:space="preserve"> 04.03.001.013  </t>
  </si>
  <si>
    <t xml:space="preserve"> 04.03.001.014  </t>
  </si>
  <si>
    <t xml:space="preserve"> 04.04 </t>
  </si>
  <si>
    <t>PAVIMENTAÇÃO EM PARELELEPÍPEDO Av Chesf (TRECHO 02) / Av. Chesf (Trecho isolado)</t>
  </si>
  <si>
    <t xml:space="preserve"> 04.04.001 </t>
  </si>
  <si>
    <t xml:space="preserve"> 04.04.001.001  </t>
  </si>
  <si>
    <t xml:space="preserve"> 04.04.001.002  </t>
  </si>
  <si>
    <t xml:space="preserve"> 04.04.001.003  </t>
  </si>
  <si>
    <t xml:space="preserve"> 04.04.001.004  </t>
  </si>
  <si>
    <t xml:space="preserve"> 04.04.001.005  </t>
  </si>
  <si>
    <t xml:space="preserve"> 04.04.001.006  </t>
  </si>
  <si>
    <t xml:space="preserve"> 04.04.001.007  </t>
  </si>
  <si>
    <t xml:space="preserve"> 04.04.001.008  </t>
  </si>
  <si>
    <t xml:space="preserve"> 04.04.001.009  </t>
  </si>
  <si>
    <t xml:space="preserve"> 04.04.001.010  </t>
  </si>
  <si>
    <t xml:space="preserve"> 04.04.001.011  </t>
  </si>
  <si>
    <t xml:space="preserve"> 04.04.001.012  </t>
  </si>
  <si>
    <t xml:space="preserve"> 04.04.001.013  </t>
  </si>
  <si>
    <t xml:space="preserve"> 04.04.001.014  </t>
  </si>
  <si>
    <t xml:space="preserve"> 04.05 </t>
  </si>
  <si>
    <t>PAVIMENTAÇÃO EM PARELELEPÍPEDO Av Chesf (TRECHO 03) / Av. Chesf</t>
  </si>
  <si>
    <t xml:space="preserve"> 04.05.001 </t>
  </si>
  <si>
    <t xml:space="preserve"> 04.05.001.001  </t>
  </si>
  <si>
    <t xml:space="preserve"> 04.05.001.002  </t>
  </si>
  <si>
    <t xml:space="preserve"> 04.05.001.003  </t>
  </si>
  <si>
    <t xml:space="preserve"> 04.05.001.004  </t>
  </si>
  <si>
    <t xml:space="preserve"> 04.05.001.005  </t>
  </si>
  <si>
    <t xml:space="preserve"> 04.05.001.006  </t>
  </si>
  <si>
    <t xml:space="preserve"> 04.05.001.007  </t>
  </si>
  <si>
    <t xml:space="preserve"> 04.05.001.008  </t>
  </si>
  <si>
    <t xml:space="preserve"> 04.05.001.009  </t>
  </si>
  <si>
    <t xml:space="preserve"> 04.05.001.010  </t>
  </si>
  <si>
    <t xml:space="preserve"> 04.05.001.011  </t>
  </si>
  <si>
    <t xml:space="preserve"> 04.05.001.012  </t>
  </si>
  <si>
    <t xml:space="preserve"> 04.05.001.013  </t>
  </si>
  <si>
    <t xml:space="preserve"> 04.05.001.014  </t>
  </si>
  <si>
    <t xml:space="preserve"> 04.06 </t>
  </si>
  <si>
    <t>PAVIMENTAÇÃO EM PARELELEPÍPEDO Antônio José Maria-Saneamento</t>
  </si>
  <si>
    <t xml:space="preserve"> 04.06.001 </t>
  </si>
  <si>
    <t xml:space="preserve"> 04.06.001.001  </t>
  </si>
  <si>
    <t xml:space="preserve"> 04.06.001.002  </t>
  </si>
  <si>
    <t xml:space="preserve"> 04.06.001.003  </t>
  </si>
  <si>
    <t xml:space="preserve"> 04.06.001.004  </t>
  </si>
  <si>
    <t xml:space="preserve"> 04.06.001.005  </t>
  </si>
  <si>
    <t xml:space="preserve"> 04.06.001.006  </t>
  </si>
  <si>
    <t xml:space="preserve"> 04.06.001.007  </t>
  </si>
  <si>
    <t xml:space="preserve"> 04.06.001.008  </t>
  </si>
  <si>
    <t xml:space="preserve"> 04.06.001.009  </t>
  </si>
  <si>
    <t xml:space="preserve"> 04.06.001.010  </t>
  </si>
  <si>
    <t xml:space="preserve"> 04.06.001.011  </t>
  </si>
  <si>
    <t xml:space="preserve"> 04.06.001.012  </t>
  </si>
  <si>
    <t xml:space="preserve"> 04.06.001.013  </t>
  </si>
  <si>
    <t xml:space="preserve"> 04.06.001.014  </t>
  </si>
  <si>
    <t xml:space="preserve"> 04.06.002 </t>
  </si>
  <si>
    <t xml:space="preserve"> 04.06.002.001 </t>
  </si>
  <si>
    <t xml:space="preserve"> 04.06.002.002 </t>
  </si>
  <si>
    <t xml:space="preserve"> 04.06.002.003 </t>
  </si>
  <si>
    <t xml:space="preserve"> 04.06.002.004 </t>
  </si>
  <si>
    <t xml:space="preserve"> 04.06.002.005 </t>
  </si>
  <si>
    <t xml:space="preserve"> 04.06.002.006 </t>
  </si>
  <si>
    <t xml:space="preserve"> 04.06.002.007 </t>
  </si>
  <si>
    <t>TUBO DE CONCRETO PARA REDES COLETORAS DE ÁGUAS PLUVIAIS, DIÂMETRO DE 1000 MM, JUNTA RÍGIDA, INSTALADO EM LOCAL COM BAIXO NÍVEL DE INTERFERÊNCIAS - FORNECIMENTO E ASSENTAMENTO. AF_12/2015</t>
  </si>
  <si>
    <t xml:space="preserve"> 04.06.002.008  </t>
  </si>
  <si>
    <t>Tubo de concreto para redes coletoras de águas pluviais, diâmetro de 1200 mm, junta rígida, instalado em local com baixo nível de interferências - fornecimento e assentamento. af_12/2015</t>
  </si>
  <si>
    <t xml:space="preserve"> 04.06.002.009  </t>
  </si>
  <si>
    <t xml:space="preserve"> 04.06.002.010  </t>
  </si>
  <si>
    <t xml:space="preserve"> 04.06.002.011  </t>
  </si>
  <si>
    <t xml:space="preserve"> 04.06.002.012  </t>
  </si>
  <si>
    <t xml:space="preserve"> 04.06.002.013  </t>
  </si>
  <si>
    <t xml:space="preserve"> 04.07 </t>
  </si>
  <si>
    <t xml:space="preserve"> 04.07.001 </t>
  </si>
  <si>
    <t xml:space="preserve"> 04.07.002 </t>
  </si>
  <si>
    <t xml:space="preserve"> 04.07.003  </t>
  </si>
  <si>
    <t xml:space="preserve"> 04.07.004  </t>
  </si>
  <si>
    <t xml:space="preserve"> 04.07.005  </t>
  </si>
  <si>
    <t xml:space="preserve"> 04.07.006  </t>
  </si>
  <si>
    <t xml:space="preserve"> 04.08 </t>
  </si>
  <si>
    <t xml:space="preserve"> 04.08.001 </t>
  </si>
  <si>
    <t xml:space="preserve"> 04.08.002 </t>
  </si>
  <si>
    <t xml:space="preserve"> 04.08.003 </t>
  </si>
  <si>
    <t xml:space="preserve"> 05 </t>
  </si>
  <si>
    <t>PAVIMENTAÇÃO E DRENAGEM DIVERSAS RUAS LIUZ ALVES</t>
  </si>
  <si>
    <t xml:space="preserve"> 05.01 </t>
  </si>
  <si>
    <t xml:space="preserve"> 05.01.001 </t>
  </si>
  <si>
    <t xml:space="preserve"> 05.02 </t>
  </si>
  <si>
    <t xml:space="preserve"> 05.02.001 </t>
  </si>
  <si>
    <t xml:space="preserve"> 05.02.001.001  </t>
  </si>
  <si>
    <t xml:space="preserve"> 05.02.002 </t>
  </si>
  <si>
    <t xml:space="preserve"> 05.02.002.001  </t>
  </si>
  <si>
    <t xml:space="preserve"> 05.03 </t>
  </si>
  <si>
    <t>PAVIMENTAÇÃO EM PARALELEPIPEDO RUA  ARMANDO BATALHA</t>
  </si>
  <si>
    <t xml:space="preserve"> 05.03.001 </t>
  </si>
  <si>
    <t xml:space="preserve"> 05.03.001.001 </t>
  </si>
  <si>
    <t xml:space="preserve"> 05.03.001.002 </t>
  </si>
  <si>
    <t xml:space="preserve"> 05.03.001.003 </t>
  </si>
  <si>
    <t xml:space="preserve"> 05.03.001.004 </t>
  </si>
  <si>
    <t xml:space="preserve"> 05.03.001.005 </t>
  </si>
  <si>
    <t xml:space="preserve"> 05.03.001.006 </t>
  </si>
  <si>
    <t xml:space="preserve"> 05.03.001.007 </t>
  </si>
  <si>
    <t xml:space="preserve"> 05.03.001.008 </t>
  </si>
  <si>
    <t>TRANSPORTE COM CAMINHÃO BASCULANTE DE 10 M³, EM VIA URBANA PAVIMENTADA, DMT ATÉ 30 KM (UNIDADE: TXKM). AF_07/2020</t>
  </si>
  <si>
    <t xml:space="preserve"> 05.03.001.009  </t>
  </si>
  <si>
    <t xml:space="preserve"> 05.03.001.010  </t>
  </si>
  <si>
    <t xml:space="preserve"> 05.03.001.011  </t>
  </si>
  <si>
    <t xml:space="preserve"> 05.03.001.012  </t>
  </si>
  <si>
    <t xml:space="preserve"> 05.03.001.013  </t>
  </si>
  <si>
    <t xml:space="preserve"> 05.03.001.014  </t>
  </si>
  <si>
    <t xml:space="preserve"> 05.03.002 </t>
  </si>
  <si>
    <t xml:space="preserve"> 05.03.002.001 </t>
  </si>
  <si>
    <t xml:space="preserve"> 05.03.002.002 </t>
  </si>
  <si>
    <t xml:space="preserve"> 05.03.002.003 </t>
  </si>
  <si>
    <t xml:space="preserve"> 05.03.002.004 </t>
  </si>
  <si>
    <t xml:space="preserve"> 05.03.002.005 </t>
  </si>
  <si>
    <t xml:space="preserve"> 05.03.002.006 </t>
  </si>
  <si>
    <t xml:space="preserve"> 05.03.002.007 </t>
  </si>
  <si>
    <t xml:space="preserve"> 05.03.002.008 </t>
  </si>
  <si>
    <t xml:space="preserve"> 05.03.002.009 </t>
  </si>
  <si>
    <t xml:space="preserve"> 05.03.002.010  </t>
  </si>
  <si>
    <t xml:space="preserve"> 05.03.002.011  </t>
  </si>
  <si>
    <t xml:space="preserve"> 05.03.002.012  </t>
  </si>
  <si>
    <t xml:space="preserve"> 05.04 </t>
  </si>
  <si>
    <t>PAVIMENTAÇÃO DA RUA "F1"</t>
  </si>
  <si>
    <t xml:space="preserve"> 05.04.001 </t>
  </si>
  <si>
    <t xml:space="preserve"> 05.04.001.001  </t>
  </si>
  <si>
    <t xml:space="preserve"> 05.04.001.002  </t>
  </si>
  <si>
    <t xml:space="preserve"> 05.04.001.003  </t>
  </si>
  <si>
    <t xml:space="preserve"> 05.04.001.004  </t>
  </si>
  <si>
    <t xml:space="preserve"> 05.04.001.005  </t>
  </si>
  <si>
    <t xml:space="preserve"> 05.04.001.006  </t>
  </si>
  <si>
    <t xml:space="preserve"> 05.04.001.007  </t>
  </si>
  <si>
    <t xml:space="preserve"> 05.04.001.008  </t>
  </si>
  <si>
    <t xml:space="preserve"> 05.04.001.009  </t>
  </si>
  <si>
    <t xml:space="preserve"> 05.04.001.010  </t>
  </si>
  <si>
    <t xml:space="preserve"> 05.04.001.011  </t>
  </si>
  <si>
    <t xml:space="preserve"> 05.04.001.012  </t>
  </si>
  <si>
    <t xml:space="preserve"> 05.04.001.013  </t>
  </si>
  <si>
    <t xml:space="preserve"> 05.04.001.014  </t>
  </si>
  <si>
    <t xml:space="preserve"> 05.05 </t>
  </si>
  <si>
    <t>PAVIMENTAÇÃO E DRENAGEM DA RUA OSVALDO SANTOS</t>
  </si>
  <si>
    <t xml:space="preserve"> 05.05.001 </t>
  </si>
  <si>
    <t xml:space="preserve"> 05.05.001.001  </t>
  </si>
  <si>
    <t xml:space="preserve"> 05.05.001.002  </t>
  </si>
  <si>
    <t xml:space="preserve"> 05.05.001.003  </t>
  </si>
  <si>
    <t xml:space="preserve"> 05.05.001.004  </t>
  </si>
  <si>
    <t xml:space="preserve"> 05.05.001.005  </t>
  </si>
  <si>
    <t xml:space="preserve"> 05.05.001.006  </t>
  </si>
  <si>
    <t xml:space="preserve"> 05.05.001.007  </t>
  </si>
  <si>
    <t xml:space="preserve"> 05.05.001.008  </t>
  </si>
  <si>
    <t xml:space="preserve"> 05.05.001.009  </t>
  </si>
  <si>
    <t xml:space="preserve"> 05.05.001.010  </t>
  </si>
  <si>
    <t xml:space="preserve"> 05.05.001.011  </t>
  </si>
  <si>
    <t xml:space="preserve"> 05.05.001.012  </t>
  </si>
  <si>
    <t xml:space="preserve"> 05.05.001.013  </t>
  </si>
  <si>
    <t xml:space="preserve"> 05.05.001.014  </t>
  </si>
  <si>
    <t xml:space="preserve"> 05.06 </t>
  </si>
  <si>
    <t>PAVIMENTAÇÃO E DRENAGEM DA RUA CASTRO ALVES</t>
  </si>
  <si>
    <t xml:space="preserve"> 05.06.001 </t>
  </si>
  <si>
    <t xml:space="preserve"> 05.06.001.001  </t>
  </si>
  <si>
    <t xml:space="preserve"> 05.06.001.002  </t>
  </si>
  <si>
    <t xml:space="preserve"> 05.06.001.003  </t>
  </si>
  <si>
    <t xml:space="preserve"> 05.06.001.004  </t>
  </si>
  <si>
    <t xml:space="preserve"> 05.06.001.005  </t>
  </si>
  <si>
    <t xml:space="preserve"> 05.06.001.006  </t>
  </si>
  <si>
    <t xml:space="preserve"> 05.06.001.007  </t>
  </si>
  <si>
    <t xml:space="preserve"> 05.06.001.008  </t>
  </si>
  <si>
    <t xml:space="preserve"> 05.06.001.009  </t>
  </si>
  <si>
    <t xml:space="preserve"> 05.06.001.010  </t>
  </si>
  <si>
    <t xml:space="preserve"> 05.06.001.011  </t>
  </si>
  <si>
    <t xml:space="preserve"> 05.06.001.012  </t>
  </si>
  <si>
    <t xml:space="preserve"> 05.06.001.013  </t>
  </si>
  <si>
    <t xml:space="preserve"> 05.06.001.014  </t>
  </si>
  <si>
    <t xml:space="preserve"> 05.06.002 </t>
  </si>
  <si>
    <t xml:space="preserve"> 05.06.002.001  </t>
  </si>
  <si>
    <t xml:space="preserve"> 05.06.002.002  </t>
  </si>
  <si>
    <t xml:space="preserve"> 05.06.002.003  </t>
  </si>
  <si>
    <t xml:space="preserve"> 05.06.002.004  </t>
  </si>
  <si>
    <t xml:space="preserve"> 05.06.002.005  </t>
  </si>
  <si>
    <t xml:space="preserve"> 05.06.002.006  </t>
  </si>
  <si>
    <t xml:space="preserve"> 05.06.002.007  </t>
  </si>
  <si>
    <t xml:space="preserve"> 05.06.002.008  </t>
  </si>
  <si>
    <t xml:space="preserve"> 05.06.002.009  </t>
  </si>
  <si>
    <t xml:space="preserve"> 05.06.002.010  </t>
  </si>
  <si>
    <t xml:space="preserve"> 05.07 </t>
  </si>
  <si>
    <t>PAVIMENTAÇÃO E DRENAGEM DA RUA "F"</t>
  </si>
  <si>
    <t xml:space="preserve"> 05.07.001 </t>
  </si>
  <si>
    <t xml:space="preserve"> 05.07.001.001  </t>
  </si>
  <si>
    <t xml:space="preserve"> 05.07.001.002  </t>
  </si>
  <si>
    <t xml:space="preserve"> 05.07.001.003  </t>
  </si>
  <si>
    <t xml:space="preserve"> 05.07.001.004  </t>
  </si>
  <si>
    <t xml:space="preserve"> 05.07.001.005  </t>
  </si>
  <si>
    <t xml:space="preserve"> 05.07.001.006  </t>
  </si>
  <si>
    <t xml:space="preserve"> 05.07.001.007  </t>
  </si>
  <si>
    <t xml:space="preserve"> 05.07.001.008  </t>
  </si>
  <si>
    <t xml:space="preserve"> 05.07.001.009  </t>
  </si>
  <si>
    <t xml:space="preserve"> 05.07.001.010  </t>
  </si>
  <si>
    <t xml:space="preserve"> 05.07.001.011  </t>
  </si>
  <si>
    <t xml:space="preserve"> 05.07.001.012  </t>
  </si>
  <si>
    <t xml:space="preserve"> 05.07.001.013  </t>
  </si>
  <si>
    <t xml:space="preserve"> 05.07.001.014  </t>
  </si>
  <si>
    <t xml:space="preserve"> 05.07.002 </t>
  </si>
  <si>
    <t xml:space="preserve"> 05.07.002.001  </t>
  </si>
  <si>
    <t xml:space="preserve"> 05.07.002.002  </t>
  </si>
  <si>
    <t xml:space="preserve"> 05.07.002.003  </t>
  </si>
  <si>
    <t xml:space="preserve"> 05.07.002.004  </t>
  </si>
  <si>
    <t xml:space="preserve"> 05.07.002.005  </t>
  </si>
  <si>
    <t xml:space="preserve"> 05.07.002.006  </t>
  </si>
  <si>
    <t xml:space="preserve"> 05.07.002.007  </t>
  </si>
  <si>
    <t xml:space="preserve"> 05.07.002.008  </t>
  </si>
  <si>
    <t xml:space="preserve"> 05.07.002.009  </t>
  </si>
  <si>
    <t xml:space="preserve"> 05.07.002.010  </t>
  </si>
  <si>
    <t xml:space="preserve"> 05.08 </t>
  </si>
  <si>
    <t>PAVIMENTAÇÃO DA AV. EDILSON NOGUEIRA</t>
  </si>
  <si>
    <t xml:space="preserve"> 05.08.001 </t>
  </si>
  <si>
    <t xml:space="preserve"> 05.08.001.001  </t>
  </si>
  <si>
    <t xml:space="preserve"> 05.08.001.002  </t>
  </si>
  <si>
    <t xml:space="preserve"> 05.08.001.003  </t>
  </si>
  <si>
    <t xml:space="preserve"> 05.08.001.004  </t>
  </si>
  <si>
    <t xml:space="preserve"> 05.08.001.005  </t>
  </si>
  <si>
    <t xml:space="preserve"> 05.08.001.006  </t>
  </si>
  <si>
    <t xml:space="preserve"> 05.08.001.007  </t>
  </si>
  <si>
    <t xml:space="preserve"> 05.08.001.008  </t>
  </si>
  <si>
    <t xml:space="preserve"> 05.08.001.009  </t>
  </si>
  <si>
    <t xml:space="preserve"> 05.08.001.010  </t>
  </si>
  <si>
    <t xml:space="preserve"> 05.08.001.011  </t>
  </si>
  <si>
    <t xml:space="preserve"> 05.08.001.012  </t>
  </si>
  <si>
    <t xml:space="preserve"> 05.08.001.013  </t>
  </si>
  <si>
    <t xml:space="preserve"> 05.08.001.014  </t>
  </si>
  <si>
    <t xml:space="preserve"> 05.09 </t>
  </si>
  <si>
    <t xml:space="preserve"> 05.09.001  </t>
  </si>
  <si>
    <t xml:space="preserve"> 05.09.002  </t>
  </si>
  <si>
    <t xml:space="preserve"> 05.09.003  </t>
  </si>
  <si>
    <t xml:space="preserve"> 05.09.004  </t>
  </si>
  <si>
    <t xml:space="preserve"> 05.09.005  </t>
  </si>
  <si>
    <t xml:space="preserve"> 05.09.006  </t>
  </si>
  <si>
    <t xml:space="preserve"> 05.10 </t>
  </si>
  <si>
    <t xml:space="preserve"> 05.10.001  </t>
  </si>
  <si>
    <t xml:space="preserve"> 05.10.002  </t>
  </si>
  <si>
    <t xml:space="preserve"> 05.10.003  </t>
  </si>
  <si>
    <t xml:space="preserve"> 01.01.002 </t>
  </si>
  <si>
    <t>Acumulada anterior</t>
  </si>
  <si>
    <t>Do período</t>
  </si>
  <si>
    <t>Acumulada atual</t>
  </si>
  <si>
    <t>Quantidades</t>
  </si>
  <si>
    <t>Saldo a medir</t>
  </si>
  <si>
    <t>Acumulado anterior</t>
  </si>
  <si>
    <t>Acumulado atual</t>
  </si>
  <si>
    <t>Valores (R$)</t>
  </si>
  <si>
    <t>Medido acumulado</t>
  </si>
  <si>
    <t>-</t>
  </si>
  <si>
    <t>TOTAL GERAL</t>
  </si>
  <si>
    <r>
      <rPr>
        <b/>
        <sz val="10"/>
        <rFont val="Arial"/>
        <family val="2"/>
      </rPr>
      <t>Objeto:</t>
    </r>
    <r>
      <rPr>
        <sz val="10"/>
        <rFont val="Arial"/>
        <family val="2"/>
      </rPr>
      <t xml:space="preserve"> Obras/serviços de pavimentação e drenagem de ruas nos bairros Rosa Elze, Eduardo Gomes, Marcelo Déda e Luiz Alves, neste Município de São Cristóvão/SE.</t>
    </r>
  </si>
  <si>
    <t xml:space="preserve">CONTRATO Nº 29/2024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</si>
  <si>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PAVIMENTAÇÃO DA RUA O2</t>
  </si>
  <si>
    <t>Largura (m)</t>
  </si>
  <si>
    <t>Quantidade do Período</t>
  </si>
  <si>
    <t>PAVIMENTAÇÃO E DRENAGEM DA RUA "O1"</t>
  </si>
  <si>
    <t>Altura (m) / Espessura (m)</t>
  </si>
  <si>
    <t>Comprimento (m) / Volume (m3)</t>
  </si>
  <si>
    <t>Densidade (t/m3) / Desc. Vol. Tubos</t>
  </si>
  <si>
    <t>DMT (Km) / Desc. meio fio (m)</t>
  </si>
  <si>
    <t>Empolamento / Unid. / Áreas Diversas (m2)</t>
  </si>
  <si>
    <r>
      <t>BOLETIM DE MEDIÇÃO Nº 05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</si>
  <si>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DATA: 05/02/2025.</t>
  </si>
  <si>
    <t>PERÍODO: 05/12/2024 a 05/02/2025.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</si>
</sst>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0.0000"/>
  </numFmts>
  <fonts count="15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1"/>
      <name val="Arial"/>
      <family val="1"/>
    </font>
    <font>
      <sz val="10"/>
      <color rgb="FF000000"/>
      <name val="Times New Roman"/>
      <family val="1"/>
    </font>
    <font>
      <sz val="8"/>
      <name val="Arial"/>
      <family val="1"/>
    </font>
    <font>
      <sz val="1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164" fontId="9" fillId="0" borderId="0" applyFill="0" applyBorder="0" applyAlignment="0" applyProtection="0"/>
  </cellStyleXfs>
  <cellXfs count="88">
    <xf numFmtId="0" fontId="0" fillId="0" borderId="0" xfId="0"/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vertical="top" wrapText="1"/>
    </xf>
    <xf numFmtId="0" fontId="0" fillId="0" borderId="0" xfId="0" applyAlignment="1">
      <alignment horizontal="right" vertical="center"/>
    </xf>
    <xf numFmtId="44" fontId="4" fillId="3" borderId="1" xfId="2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top" wrapText="1"/>
    </xf>
    <xf numFmtId="43" fontId="5" fillId="4" borderId="1" xfId="1" applyFont="1" applyFill="1" applyBorder="1" applyAlignment="1">
      <alignment horizontal="right" vertical="center" wrapText="1"/>
    </xf>
    <xf numFmtId="43" fontId="5" fillId="4" borderId="1" xfId="1" applyFont="1" applyFill="1" applyBorder="1" applyAlignment="1">
      <alignment horizontal="center" vertical="center" wrapText="1"/>
    </xf>
    <xf numFmtId="43" fontId="5" fillId="4" borderId="1" xfId="0" applyNumberFormat="1" applyFont="1" applyFill="1" applyBorder="1" applyAlignment="1">
      <alignment horizontal="right" vertical="center" wrapText="1"/>
    </xf>
    <xf numFmtId="43" fontId="3" fillId="3" borderId="1" xfId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right" vertical="center" wrapText="1"/>
    </xf>
    <xf numFmtId="43" fontId="3" fillId="3" borderId="1" xfId="0" applyNumberFormat="1" applyFont="1" applyFill="1" applyBorder="1" applyAlignment="1">
      <alignment horizontal="right" vertical="center" wrapText="1"/>
    </xf>
    <xf numFmtId="43" fontId="12" fillId="3" borderId="1" xfId="0" applyNumberFormat="1" applyFont="1" applyFill="1" applyBorder="1" applyAlignment="1">
      <alignment horizontal="right" vertical="center" wrapText="1"/>
    </xf>
    <xf numFmtId="43" fontId="4" fillId="3" borderId="1" xfId="2" applyNumberFormat="1" applyFont="1" applyFill="1" applyBorder="1" applyAlignment="1">
      <alignment horizontal="center" vertical="center" wrapText="1"/>
    </xf>
    <xf numFmtId="43" fontId="4" fillId="3" borderId="1" xfId="2" applyNumberFormat="1" applyFont="1" applyFill="1" applyBorder="1" applyAlignment="1">
      <alignment horizontal="right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2" fontId="0" fillId="0" borderId="0" xfId="0" applyNumberFormat="1"/>
    <xf numFmtId="0" fontId="3" fillId="3" borderId="24" xfId="0" applyFont="1" applyFill="1" applyBorder="1" applyAlignment="1">
      <alignment horizontal="left" vertical="top" wrapText="1"/>
    </xf>
    <xf numFmtId="0" fontId="5" fillId="4" borderId="24" xfId="0" applyFont="1" applyFill="1" applyBorder="1" applyAlignment="1">
      <alignment horizontal="left" vertical="top" wrapText="1"/>
    </xf>
    <xf numFmtId="0" fontId="5" fillId="4" borderId="26" xfId="0" applyFont="1" applyFill="1" applyBorder="1" applyAlignment="1">
      <alignment horizontal="left" vertical="top" wrapText="1"/>
    </xf>
    <xf numFmtId="0" fontId="5" fillId="4" borderId="27" xfId="0" applyFont="1" applyFill="1" applyBorder="1" applyAlignment="1">
      <alignment horizontal="left" vertical="top" wrapText="1"/>
    </xf>
    <xf numFmtId="0" fontId="5" fillId="4" borderId="27" xfId="0" applyFont="1" applyFill="1" applyBorder="1" applyAlignment="1">
      <alignment horizontal="center" vertical="center" wrapText="1"/>
    </xf>
    <xf numFmtId="43" fontId="5" fillId="4" borderId="27" xfId="1" applyFont="1" applyFill="1" applyBorder="1" applyAlignment="1">
      <alignment horizontal="center" vertical="center" wrapText="1"/>
    </xf>
    <xf numFmtId="43" fontId="5" fillId="4" borderId="27" xfId="1" applyFont="1" applyFill="1" applyBorder="1" applyAlignment="1">
      <alignment horizontal="right" vertical="center" wrapText="1"/>
    </xf>
    <xf numFmtId="43" fontId="5" fillId="4" borderId="27" xfId="0" applyNumberFormat="1" applyFont="1" applyFill="1" applyBorder="1" applyAlignment="1">
      <alignment horizontal="right" vertical="center" wrapText="1"/>
    </xf>
    <xf numFmtId="43" fontId="12" fillId="3" borderId="25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43" fontId="3" fillId="3" borderId="25" xfId="0" applyNumberFormat="1" applyFont="1" applyFill="1" applyBorder="1" applyAlignment="1">
      <alignment horizontal="center" vertical="center" wrapText="1"/>
    </xf>
    <xf numFmtId="43" fontId="12" fillId="4" borderId="25" xfId="0" applyNumberFormat="1" applyFont="1" applyFill="1" applyBorder="1" applyAlignment="1">
      <alignment horizontal="center" vertical="center" wrapText="1"/>
    </xf>
    <xf numFmtId="43" fontId="12" fillId="0" borderId="25" xfId="0" applyNumberFormat="1" applyFont="1" applyBorder="1" applyAlignment="1">
      <alignment horizontal="center" vertical="center" wrapText="1"/>
    </xf>
    <xf numFmtId="43" fontId="12" fillId="4" borderId="2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3" fontId="5" fillId="4" borderId="1" xfId="1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8">
    <cellStyle name="Moeda" xfId="2" builtinId="4"/>
    <cellStyle name="Normal" xfId="0" builtinId="0"/>
    <cellStyle name="Normal 2" xfId="4" xr:uid="{57CF4C39-CBA2-4155-B393-FED5E71933AA}"/>
    <cellStyle name="Normal 3" xfId="3" xr:uid="{B4C77B0D-0072-48D7-8AFA-73615772812C}"/>
    <cellStyle name="Normal 4" xfId="5" xr:uid="{511C752D-B534-4C3A-84D8-095A1459C9F6}"/>
    <cellStyle name="Porcentagem 3" xfId="6" xr:uid="{8C6A628B-0AF9-4BA5-AD66-3B49DBD3CABF}"/>
    <cellStyle name="Vírgula" xfId="1" builtinId="3"/>
    <cellStyle name="Vírgula 2" xfId="7" xr:uid="{6B661F4A-813F-4548-B541-721BD2A5D0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rnando\Downloads\PLANILHA%20MU&#769;LTIPLA%20V3.0.5__0.xls" TargetMode="External"/><Relationship Id="rId1" Type="http://schemas.openxmlformats.org/officeDocument/2006/relationships/externalLinkPath" Target="file:///C:\Users\Fernando\Downloads\PLANILHA%20MU&#769;LTIPLA%20V3.0.5_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NOVO"/>
      <sheetName val="DADOS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>
        <row r="5">
          <cell r="F5" t="str">
            <v>PREFEITURA MUNICIPAL DE NOSSA SENHORA DAS DORES</v>
          </cell>
        </row>
        <row r="8">
          <cell r="F8" t="str">
            <v>874788</v>
          </cell>
        </row>
        <row r="16">
          <cell r="F16" t="str">
            <v xml:space="preserve">PAVIMENTAÇÃO DE RUAS </v>
          </cell>
        </row>
        <row r="17">
          <cell r="F17" t="str">
            <v xml:space="preserve">PAVIMENTAÇÃO DE RUAS </v>
          </cell>
        </row>
      </sheetData>
      <sheetData sheetId="3"/>
      <sheetData sheetId="4">
        <row r="15">
          <cell r="X15">
            <v>209210.7</v>
          </cell>
        </row>
        <row r="16">
          <cell r="X16">
            <v>206598.67</v>
          </cell>
        </row>
        <row r="17">
          <cell r="X17">
            <v>1137.6300000000001</v>
          </cell>
        </row>
        <row r="18">
          <cell r="X18">
            <v>64.83</v>
          </cell>
        </row>
        <row r="19">
          <cell r="X19">
            <v>1072.8</v>
          </cell>
        </row>
        <row r="20">
          <cell r="X20">
            <v>3306.23</v>
          </cell>
        </row>
        <row r="21">
          <cell r="X21">
            <v>972.82</v>
          </cell>
        </row>
        <row r="22">
          <cell r="X22">
            <v>2333.41</v>
          </cell>
        </row>
        <row r="23">
          <cell r="X23">
            <v>1844.7</v>
          </cell>
        </row>
        <row r="24">
          <cell r="X24">
            <v>0</v>
          </cell>
        </row>
        <row r="25">
          <cell r="X25">
            <v>0</v>
          </cell>
        </row>
        <row r="26">
          <cell r="X26">
            <v>1241.4000000000001</v>
          </cell>
        </row>
        <row r="27">
          <cell r="X27">
            <v>603.29999999999995</v>
          </cell>
        </row>
        <row r="28">
          <cell r="X28">
            <v>2886.99</v>
          </cell>
        </row>
        <row r="29">
          <cell r="X29">
            <v>2686.74</v>
          </cell>
        </row>
        <row r="30">
          <cell r="X30">
            <v>200.25</v>
          </cell>
        </row>
        <row r="31">
          <cell r="X31">
            <v>196192.5</v>
          </cell>
        </row>
        <row r="32">
          <cell r="X32">
            <v>19733.32</v>
          </cell>
        </row>
        <row r="33">
          <cell r="X33">
            <v>149557.99</v>
          </cell>
        </row>
        <row r="34">
          <cell r="X34">
            <v>3875.22</v>
          </cell>
        </row>
        <row r="35">
          <cell r="X35">
            <v>3351.62</v>
          </cell>
        </row>
        <row r="36">
          <cell r="X36">
            <v>8846.3799999999992</v>
          </cell>
        </row>
        <row r="37">
          <cell r="X37">
            <v>7835.95</v>
          </cell>
        </row>
        <row r="38">
          <cell r="X38">
            <v>2138.8200000000002</v>
          </cell>
        </row>
        <row r="39">
          <cell r="X39">
            <v>204.8</v>
          </cell>
        </row>
        <row r="40">
          <cell r="X40">
            <v>648.4</v>
          </cell>
        </row>
        <row r="41">
          <cell r="X41">
            <v>1230.6199999999999</v>
          </cell>
        </row>
        <row r="42">
          <cell r="X42">
            <v>392.64</v>
          </cell>
        </row>
        <row r="43">
          <cell r="X43">
            <v>837.98</v>
          </cell>
        </row>
        <row r="44">
          <cell r="X44">
            <v>2612.0300000000002</v>
          </cell>
        </row>
        <row r="45">
          <cell r="X45">
            <v>2612.0300000000002</v>
          </cell>
        </row>
        <row r="46">
          <cell r="X46">
            <v>844.43</v>
          </cell>
        </row>
        <row r="47">
          <cell r="X47">
            <v>153.88999999999999</v>
          </cell>
        </row>
        <row r="48">
          <cell r="X48">
            <v>912.9</v>
          </cell>
        </row>
        <row r="49">
          <cell r="X49">
            <v>109.58</v>
          </cell>
        </row>
        <row r="50">
          <cell r="X50">
            <v>591.23</v>
          </cell>
        </row>
      </sheetData>
      <sheetData sheetId="5">
        <row r="12">
          <cell r="A12">
            <v>2</v>
          </cell>
        </row>
        <row r="15">
          <cell r="M15">
            <v>1</v>
          </cell>
          <cell r="Q15">
            <v>209210.7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 t="str">
            <v/>
          </cell>
        </row>
        <row r="21">
          <cell r="M21">
            <v>3</v>
          </cell>
        </row>
        <row r="22">
          <cell r="M22">
            <v>3</v>
          </cell>
        </row>
        <row r="23">
          <cell r="M23" t="str">
            <v/>
          </cell>
        </row>
        <row r="24">
          <cell r="M24">
            <v>4</v>
          </cell>
        </row>
        <row r="25">
          <cell r="M25">
            <v>4</v>
          </cell>
        </row>
        <row r="26">
          <cell r="M26">
            <v>4</v>
          </cell>
        </row>
        <row r="27">
          <cell r="M27">
            <v>4</v>
          </cell>
        </row>
        <row r="28">
          <cell r="M28" t="str">
            <v/>
          </cell>
        </row>
        <row r="29">
          <cell r="M29">
            <v>5</v>
          </cell>
        </row>
        <row r="30">
          <cell r="M30">
            <v>5</v>
          </cell>
        </row>
        <row r="31">
          <cell r="M31" t="str">
            <v/>
          </cell>
        </row>
        <row r="32">
          <cell r="M32">
            <v>6</v>
          </cell>
        </row>
        <row r="33">
          <cell r="M33">
            <v>6</v>
          </cell>
        </row>
        <row r="34">
          <cell r="M34">
            <v>6</v>
          </cell>
        </row>
        <row r="35">
          <cell r="M35">
            <v>6</v>
          </cell>
        </row>
        <row r="36">
          <cell r="M36">
            <v>6</v>
          </cell>
        </row>
        <row r="37">
          <cell r="M37">
            <v>6</v>
          </cell>
        </row>
        <row r="38">
          <cell r="M38">
            <v>6</v>
          </cell>
        </row>
        <row r="39">
          <cell r="M39">
            <v>6</v>
          </cell>
        </row>
        <row r="40">
          <cell r="M40">
            <v>6</v>
          </cell>
        </row>
        <row r="41">
          <cell r="M41" t="str">
            <v/>
          </cell>
        </row>
        <row r="42">
          <cell r="M42">
            <v>7</v>
          </cell>
        </row>
        <row r="43">
          <cell r="M43">
            <v>7</v>
          </cell>
        </row>
        <row r="44">
          <cell r="M44" t="str">
            <v/>
          </cell>
        </row>
        <row r="45">
          <cell r="M45" t="str">
            <v/>
          </cell>
        </row>
        <row r="46">
          <cell r="M46">
            <v>8</v>
          </cell>
        </row>
        <row r="47">
          <cell r="M47">
            <v>8</v>
          </cell>
        </row>
        <row r="48">
          <cell r="M48">
            <v>8</v>
          </cell>
        </row>
        <row r="49">
          <cell r="M49">
            <v>8</v>
          </cell>
        </row>
        <row r="50">
          <cell r="M50">
            <v>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1"/>
  <sheetViews>
    <sheetView tabSelected="1" showOutlineSymbols="0" showWhiteSpace="0" zoomScaleNormal="100" workbookViewId="0">
      <pane ySplit="5" topLeftCell="A6" activePane="bottomLeft" state="frozen"/>
      <selection pane="bottomLeft" sqref="A1:A3"/>
    </sheetView>
  </sheetViews>
  <sheetFormatPr defaultRowHeight="14.25" x14ac:dyDescent="0.2"/>
  <cols>
    <col min="1" max="1" width="14" bestFit="1" customWidth="1"/>
    <col min="2" max="2" width="67.75" customWidth="1"/>
    <col min="3" max="3" width="8" style="3" bestFit="1" customWidth="1"/>
    <col min="4" max="4" width="9.375" style="3" bestFit="1" customWidth="1"/>
    <col min="5" max="5" width="11.125" style="10" customWidth="1"/>
    <col min="6" max="6" width="9.25" style="10" customWidth="1"/>
    <col min="7" max="8" width="10.125" style="10" customWidth="1"/>
    <col min="9" max="9" width="9.875" style="10" bestFit="1" customWidth="1"/>
    <col min="10" max="10" width="14" style="10" bestFit="1" customWidth="1"/>
    <col min="11" max="11" width="11.25" style="10" bestFit="1" customWidth="1"/>
    <col min="12" max="12" width="10.625" style="10" customWidth="1"/>
    <col min="13" max="14" width="11.25" style="10" bestFit="1" customWidth="1"/>
    <col min="15" max="15" width="10.75" style="3" customWidth="1"/>
    <col min="16" max="16" width="11.375" bestFit="1" customWidth="1"/>
  </cols>
  <sheetData>
    <row r="1" spans="1:16" x14ac:dyDescent="0.2">
      <c r="A1" s="47" t="s">
        <v>8</v>
      </c>
      <c r="B1" s="62" t="s">
        <v>953</v>
      </c>
      <c r="C1" s="63"/>
      <c r="D1" s="64"/>
      <c r="E1" s="58" t="s">
        <v>964</v>
      </c>
      <c r="F1" s="58"/>
      <c r="G1" s="58"/>
      <c r="H1" s="58"/>
      <c r="I1" s="58"/>
      <c r="J1" s="52" t="s">
        <v>954</v>
      </c>
      <c r="K1" s="53"/>
      <c r="L1" s="53"/>
      <c r="M1" s="53"/>
      <c r="N1" s="53"/>
      <c r="O1" s="54"/>
    </row>
    <row r="2" spans="1:16" x14ac:dyDescent="0.2">
      <c r="A2" s="48"/>
      <c r="B2" s="65"/>
      <c r="C2" s="66"/>
      <c r="D2" s="67"/>
      <c r="E2" s="44"/>
      <c r="F2" s="45"/>
      <c r="G2" s="45"/>
      <c r="H2" s="45"/>
      <c r="I2" s="46"/>
      <c r="J2" s="44"/>
      <c r="K2" s="45"/>
      <c r="L2" s="45"/>
      <c r="M2" s="45"/>
      <c r="N2" s="45"/>
      <c r="O2" s="46"/>
    </row>
    <row r="3" spans="1:16" x14ac:dyDescent="0.2">
      <c r="A3" s="49"/>
      <c r="B3" s="68"/>
      <c r="C3" s="69"/>
      <c r="D3" s="70"/>
      <c r="E3" s="71" t="s">
        <v>966</v>
      </c>
      <c r="F3" s="72"/>
      <c r="G3" s="72"/>
      <c r="H3" s="72"/>
      <c r="I3" s="73"/>
      <c r="J3" s="71" t="s">
        <v>965</v>
      </c>
      <c r="K3" s="72"/>
      <c r="L3" s="72"/>
      <c r="M3" s="72"/>
      <c r="N3" s="72"/>
      <c r="O3" s="73"/>
    </row>
    <row r="4" spans="1:16" ht="15" customHeight="1" x14ac:dyDescent="0.25">
      <c r="A4" s="50" t="s">
        <v>0</v>
      </c>
      <c r="B4" s="50" t="s">
        <v>1</v>
      </c>
      <c r="C4" s="50" t="s">
        <v>2</v>
      </c>
      <c r="D4" s="50" t="s">
        <v>3</v>
      </c>
      <c r="E4" s="59" t="s">
        <v>945</v>
      </c>
      <c r="F4" s="60"/>
      <c r="G4" s="61"/>
      <c r="H4" s="5"/>
      <c r="I4" s="50" t="s">
        <v>4</v>
      </c>
      <c r="J4" s="50" t="s">
        <v>5</v>
      </c>
      <c r="K4" s="55" t="s">
        <v>949</v>
      </c>
      <c r="L4" s="56"/>
      <c r="M4" s="56"/>
      <c r="N4" s="57"/>
      <c r="O4" s="6"/>
    </row>
    <row r="5" spans="1:16" ht="30" x14ac:dyDescent="0.2">
      <c r="A5" s="51"/>
      <c r="B5" s="51"/>
      <c r="C5" s="51"/>
      <c r="D5" s="51"/>
      <c r="E5" s="4" t="s">
        <v>942</v>
      </c>
      <c r="F5" s="4" t="s">
        <v>943</v>
      </c>
      <c r="G5" s="4" t="s">
        <v>944</v>
      </c>
      <c r="H5" s="4" t="s">
        <v>946</v>
      </c>
      <c r="I5" s="51"/>
      <c r="J5" s="51"/>
      <c r="K5" s="4" t="s">
        <v>947</v>
      </c>
      <c r="L5" s="4" t="s">
        <v>943</v>
      </c>
      <c r="M5" s="4" t="s">
        <v>948</v>
      </c>
      <c r="N5" s="4" t="s">
        <v>946</v>
      </c>
      <c r="O5" s="4" t="s">
        <v>950</v>
      </c>
    </row>
    <row r="6" spans="1:16" ht="25.5" x14ac:dyDescent="0.2">
      <c r="A6" s="7" t="s">
        <v>22</v>
      </c>
      <c r="B6" s="7" t="s">
        <v>23</v>
      </c>
      <c r="C6" s="8"/>
      <c r="D6" s="8"/>
      <c r="E6" s="18"/>
      <c r="F6" s="18"/>
      <c r="G6" s="18"/>
      <c r="H6" s="18"/>
      <c r="I6" s="18"/>
      <c r="J6" s="18">
        <f>SUM(J7,J10)</f>
        <v>593501.64999999991</v>
      </c>
      <c r="K6" s="18">
        <f>SUM(K7,K10)</f>
        <v>100927.36</v>
      </c>
      <c r="L6" s="18">
        <f>SUM(L7,L10)</f>
        <v>28695.77</v>
      </c>
      <c r="M6" s="18">
        <f>SUM(M7,M10)</f>
        <v>129623.12999999999</v>
      </c>
      <c r="N6" s="18">
        <f>SUM(N7,N10)</f>
        <v>463878.52</v>
      </c>
      <c r="O6" s="23">
        <f>M6/J6</f>
        <v>0.21840399264264895</v>
      </c>
    </row>
    <row r="7" spans="1:16" x14ac:dyDescent="0.2">
      <c r="A7" s="7" t="s">
        <v>24</v>
      </c>
      <c r="B7" s="7" t="s">
        <v>25</v>
      </c>
      <c r="C7" s="8"/>
      <c r="D7" s="8"/>
      <c r="E7" s="18"/>
      <c r="F7" s="18"/>
      <c r="G7" s="18"/>
      <c r="H7" s="18"/>
      <c r="I7" s="18"/>
      <c r="J7" s="18">
        <f>SUM(J8:J9)</f>
        <v>478262.89999999997</v>
      </c>
      <c r="K7" s="18">
        <f>SUM(K8:K9)</f>
        <v>90869.95</v>
      </c>
      <c r="L7" s="18">
        <f>SUM(L8:L9)</f>
        <v>28695.77</v>
      </c>
      <c r="M7" s="18">
        <f>SUM(M8:M9)</f>
        <v>119565.71999999999</v>
      </c>
      <c r="N7" s="18">
        <f>SUM(N8:N9)</f>
        <v>358697.18</v>
      </c>
      <c r="O7" s="23">
        <f t="shared" ref="O7:O70" si="0">M7/J7</f>
        <v>0.24999998954549893</v>
      </c>
      <c r="P7" s="25"/>
    </row>
    <row r="8" spans="1:16" x14ac:dyDescent="0.2">
      <c r="A8" s="1" t="s">
        <v>26</v>
      </c>
      <c r="B8" s="1" t="s">
        <v>27</v>
      </c>
      <c r="C8" s="2" t="s">
        <v>9</v>
      </c>
      <c r="D8" s="14">
        <v>1</v>
      </c>
      <c r="E8" s="13">
        <v>0.19</v>
      </c>
      <c r="F8" s="13">
        <v>0.06</v>
      </c>
      <c r="G8" s="13">
        <f>E8+F8</f>
        <v>0.25</v>
      </c>
      <c r="H8" s="13">
        <f>D8-G8</f>
        <v>0.75</v>
      </c>
      <c r="I8" s="15">
        <v>472804.73</v>
      </c>
      <c r="J8" s="15">
        <f>ROUND(D8*I8,2)</f>
        <v>472804.73</v>
      </c>
      <c r="K8" s="15">
        <f>ROUND(E8*I8,2)</f>
        <v>89832.9</v>
      </c>
      <c r="L8" s="15">
        <f>ROUND(F8*I8,2)</f>
        <v>28368.28</v>
      </c>
      <c r="M8" s="15">
        <f>K8+L8</f>
        <v>118201.18</v>
      </c>
      <c r="N8" s="15">
        <f>J8-M8</f>
        <v>354603.55</v>
      </c>
      <c r="O8" s="22">
        <f t="shared" si="0"/>
        <v>0.24999999471240483</v>
      </c>
      <c r="P8" s="25"/>
    </row>
    <row r="9" spans="1:16" x14ac:dyDescent="0.2">
      <c r="A9" s="1" t="s">
        <v>941</v>
      </c>
      <c r="B9" s="1" t="s">
        <v>28</v>
      </c>
      <c r="C9" s="2" t="s">
        <v>10</v>
      </c>
      <c r="D9" s="14">
        <v>1</v>
      </c>
      <c r="E9" s="13">
        <v>0.19</v>
      </c>
      <c r="F9" s="13">
        <v>0.06</v>
      </c>
      <c r="G9" s="13">
        <f>E9+F9</f>
        <v>0.25</v>
      </c>
      <c r="H9" s="13">
        <f>D9-G9</f>
        <v>0.75</v>
      </c>
      <c r="I9" s="15">
        <v>5458.17</v>
      </c>
      <c r="J9" s="15">
        <f t="shared" ref="J9:J72" si="1">ROUND(D9*I9,2)</f>
        <v>5458.17</v>
      </c>
      <c r="K9" s="15">
        <f t="shared" ref="K9:K72" si="2">ROUND(E9*I9,2)</f>
        <v>1037.05</v>
      </c>
      <c r="L9" s="15">
        <f t="shared" ref="L9:L25" si="3">ROUND(F9*I9,2)</f>
        <v>327.49</v>
      </c>
      <c r="M9" s="15">
        <f t="shared" ref="M9:M25" si="4">K9+L9</f>
        <v>1364.54</v>
      </c>
      <c r="N9" s="15">
        <f t="shared" ref="N9:N25" si="5">J9-M9</f>
        <v>4093.63</v>
      </c>
      <c r="O9" s="22">
        <f t="shared" si="0"/>
        <v>0.24999954197102692</v>
      </c>
      <c r="P9" s="24"/>
    </row>
    <row r="10" spans="1:16" x14ac:dyDescent="0.2">
      <c r="A10" s="7" t="s">
        <v>29</v>
      </c>
      <c r="B10" s="7" t="s">
        <v>30</v>
      </c>
      <c r="C10" s="8"/>
      <c r="D10" s="16"/>
      <c r="E10" s="17"/>
      <c r="F10" s="17"/>
      <c r="G10" s="17"/>
      <c r="H10" s="17"/>
      <c r="I10" s="18"/>
      <c r="J10" s="19">
        <f>SUM(J11:J19)</f>
        <v>115238.75</v>
      </c>
      <c r="K10" s="19">
        <f>SUM(K11:K19)</f>
        <v>10057.41</v>
      </c>
      <c r="L10" s="19">
        <f>SUM(L11:L19)</f>
        <v>0</v>
      </c>
      <c r="M10" s="19">
        <f>SUM(M11:M19)</f>
        <v>10057.41</v>
      </c>
      <c r="N10" s="19">
        <f>SUM(N11:N19)</f>
        <v>105181.34</v>
      </c>
      <c r="O10" s="23">
        <f t="shared" si="0"/>
        <v>8.7274549576422861E-2</v>
      </c>
    </row>
    <row r="11" spans="1:16" x14ac:dyDescent="0.2">
      <c r="A11" s="1" t="s">
        <v>31</v>
      </c>
      <c r="B11" s="1" t="s">
        <v>13</v>
      </c>
      <c r="C11" s="2" t="s">
        <v>6</v>
      </c>
      <c r="D11" s="14">
        <v>12</v>
      </c>
      <c r="E11" s="13">
        <v>12</v>
      </c>
      <c r="F11" s="13">
        <f>'Memorial de Cálculo'!K11:K11</f>
        <v>0</v>
      </c>
      <c r="G11" s="13">
        <f>E11+F11</f>
        <v>12</v>
      </c>
      <c r="H11" s="13">
        <f>D11-G11</f>
        <v>0</v>
      </c>
      <c r="I11" s="15">
        <v>309.81</v>
      </c>
      <c r="J11" s="15">
        <f t="shared" si="1"/>
        <v>3717.72</v>
      </c>
      <c r="K11" s="15">
        <f t="shared" si="2"/>
        <v>3717.72</v>
      </c>
      <c r="L11" s="15">
        <f t="shared" si="3"/>
        <v>0</v>
      </c>
      <c r="M11" s="15">
        <f t="shared" si="4"/>
        <v>3717.72</v>
      </c>
      <c r="N11" s="15">
        <f t="shared" si="5"/>
        <v>0</v>
      </c>
      <c r="O11" s="22">
        <f t="shared" si="0"/>
        <v>1</v>
      </c>
    </row>
    <row r="12" spans="1:16" x14ac:dyDescent="0.2">
      <c r="A12" s="1" t="s">
        <v>32</v>
      </c>
      <c r="B12" s="1" t="s">
        <v>33</v>
      </c>
      <c r="C12" s="2" t="s">
        <v>6</v>
      </c>
      <c r="D12" s="14">
        <v>30</v>
      </c>
      <c r="E12" s="13">
        <v>0</v>
      </c>
      <c r="F12" s="13">
        <f>'Memorial de Cálculo'!K12:K12</f>
        <v>0</v>
      </c>
      <c r="G12" s="13">
        <f>E12+F12</f>
        <v>0</v>
      </c>
      <c r="H12" s="13">
        <f>D12-G12</f>
        <v>30</v>
      </c>
      <c r="I12" s="15">
        <v>231.31</v>
      </c>
      <c r="J12" s="15">
        <f t="shared" si="1"/>
        <v>6939.3</v>
      </c>
      <c r="K12" s="15">
        <f t="shared" si="2"/>
        <v>0</v>
      </c>
      <c r="L12" s="15">
        <f t="shared" si="3"/>
        <v>0</v>
      </c>
      <c r="M12" s="15">
        <f t="shared" si="4"/>
        <v>0</v>
      </c>
      <c r="N12" s="15">
        <f t="shared" si="5"/>
        <v>6939.3</v>
      </c>
      <c r="O12" s="22">
        <f t="shared" si="0"/>
        <v>0</v>
      </c>
    </row>
    <row r="13" spans="1:16" ht="25.5" x14ac:dyDescent="0.2">
      <c r="A13" s="1" t="s">
        <v>34</v>
      </c>
      <c r="B13" s="1" t="s">
        <v>35</v>
      </c>
      <c r="C13" s="2" t="s">
        <v>10</v>
      </c>
      <c r="D13" s="14">
        <v>1</v>
      </c>
      <c r="E13" s="13">
        <v>0</v>
      </c>
      <c r="F13" s="13">
        <f>'Memorial de Cálculo'!K13:K13</f>
        <v>0</v>
      </c>
      <c r="G13" s="13">
        <f>E13+F13</f>
        <v>0</v>
      </c>
      <c r="H13" s="13">
        <f>D13-G13</f>
        <v>1</v>
      </c>
      <c r="I13" s="15">
        <v>1467.68</v>
      </c>
      <c r="J13" s="15">
        <f t="shared" si="1"/>
        <v>1467.68</v>
      </c>
      <c r="K13" s="15">
        <f t="shared" si="2"/>
        <v>0</v>
      </c>
      <c r="L13" s="15">
        <f t="shared" si="3"/>
        <v>0</v>
      </c>
      <c r="M13" s="15">
        <f t="shared" si="4"/>
        <v>0</v>
      </c>
      <c r="N13" s="15">
        <f t="shared" si="5"/>
        <v>1467.68</v>
      </c>
      <c r="O13" s="22">
        <f t="shared" si="0"/>
        <v>0</v>
      </c>
    </row>
    <row r="14" spans="1:16" ht="38.25" x14ac:dyDescent="0.2">
      <c r="A14" s="1" t="s">
        <v>36</v>
      </c>
      <c r="B14" s="1" t="s">
        <v>37</v>
      </c>
      <c r="C14" s="2" t="s">
        <v>9</v>
      </c>
      <c r="D14" s="14">
        <v>1</v>
      </c>
      <c r="E14" s="13">
        <v>0</v>
      </c>
      <c r="F14" s="13">
        <f>'Memorial de Cálculo'!K14:K14</f>
        <v>0</v>
      </c>
      <c r="G14" s="13">
        <f t="shared" ref="G14:G77" si="6">E14+F14</f>
        <v>0</v>
      </c>
      <c r="H14" s="13">
        <f t="shared" ref="H14:H77" si="7">D14-G14</f>
        <v>1</v>
      </c>
      <c r="I14" s="15">
        <v>523.07000000000005</v>
      </c>
      <c r="J14" s="15">
        <f t="shared" si="1"/>
        <v>523.07000000000005</v>
      </c>
      <c r="K14" s="15">
        <f t="shared" si="2"/>
        <v>0</v>
      </c>
      <c r="L14" s="15">
        <f t="shared" si="3"/>
        <v>0</v>
      </c>
      <c r="M14" s="15">
        <f t="shared" si="4"/>
        <v>0</v>
      </c>
      <c r="N14" s="15">
        <f t="shared" si="5"/>
        <v>523.07000000000005</v>
      </c>
      <c r="O14" s="22">
        <f t="shared" si="0"/>
        <v>0</v>
      </c>
    </row>
    <row r="15" spans="1:16" x14ac:dyDescent="0.2">
      <c r="A15" s="1" t="s">
        <v>38</v>
      </c>
      <c r="B15" s="1" t="s">
        <v>39</v>
      </c>
      <c r="C15" s="2" t="s">
        <v>6</v>
      </c>
      <c r="D15" s="14">
        <v>36308.97</v>
      </c>
      <c r="E15" s="13">
        <v>0</v>
      </c>
      <c r="F15" s="13">
        <f>'Memorial de Cálculo'!K15:K15</f>
        <v>0</v>
      </c>
      <c r="G15" s="13">
        <f t="shared" si="6"/>
        <v>0</v>
      </c>
      <c r="H15" s="13">
        <f t="shared" si="7"/>
        <v>36308.97</v>
      </c>
      <c r="I15" s="15">
        <v>0.37</v>
      </c>
      <c r="J15" s="15">
        <f t="shared" si="1"/>
        <v>13434.32</v>
      </c>
      <c r="K15" s="15">
        <f t="shared" si="2"/>
        <v>0</v>
      </c>
      <c r="L15" s="15">
        <f t="shared" si="3"/>
        <v>0</v>
      </c>
      <c r="M15" s="15">
        <f t="shared" si="4"/>
        <v>0</v>
      </c>
      <c r="N15" s="15">
        <f t="shared" si="5"/>
        <v>13434.32</v>
      </c>
      <c r="O15" s="22">
        <f t="shared" si="0"/>
        <v>0</v>
      </c>
    </row>
    <row r="16" spans="1:16" ht="25.5" x14ac:dyDescent="0.2">
      <c r="A16" s="1" t="s">
        <v>40</v>
      </c>
      <c r="B16" s="1" t="s">
        <v>41</v>
      </c>
      <c r="C16" s="2" t="s">
        <v>42</v>
      </c>
      <c r="D16" s="14">
        <v>30</v>
      </c>
      <c r="E16" s="13">
        <v>7</v>
      </c>
      <c r="F16" s="13">
        <f>'Memorial de Cálculo'!K16:K16</f>
        <v>0</v>
      </c>
      <c r="G16" s="13">
        <f t="shared" si="6"/>
        <v>7</v>
      </c>
      <c r="H16" s="13">
        <f t="shared" si="7"/>
        <v>23</v>
      </c>
      <c r="I16" s="15">
        <v>905.67</v>
      </c>
      <c r="J16" s="15">
        <f t="shared" si="1"/>
        <v>27170.1</v>
      </c>
      <c r="K16" s="15">
        <f t="shared" si="2"/>
        <v>6339.69</v>
      </c>
      <c r="L16" s="15">
        <f t="shared" si="3"/>
        <v>0</v>
      </c>
      <c r="M16" s="15">
        <f t="shared" si="4"/>
        <v>6339.69</v>
      </c>
      <c r="N16" s="15">
        <f t="shared" si="5"/>
        <v>20830.41</v>
      </c>
      <c r="O16" s="22">
        <f t="shared" si="0"/>
        <v>0.23333333333333334</v>
      </c>
    </row>
    <row r="17" spans="1:15" ht="25.5" x14ac:dyDescent="0.2">
      <c r="A17" s="1" t="s">
        <v>43</v>
      </c>
      <c r="B17" s="1" t="s">
        <v>44</v>
      </c>
      <c r="C17" s="2" t="s">
        <v>6</v>
      </c>
      <c r="D17" s="14">
        <v>36308.97</v>
      </c>
      <c r="E17" s="13">
        <v>0</v>
      </c>
      <c r="F17" s="13">
        <f>'Memorial de Cálculo'!K17:K17</f>
        <v>0</v>
      </c>
      <c r="G17" s="13">
        <f t="shared" si="6"/>
        <v>0</v>
      </c>
      <c r="H17" s="13">
        <f t="shared" si="7"/>
        <v>36308.97</v>
      </c>
      <c r="I17" s="15">
        <v>0.95</v>
      </c>
      <c r="J17" s="15">
        <f t="shared" si="1"/>
        <v>34493.519999999997</v>
      </c>
      <c r="K17" s="15">
        <f t="shared" si="2"/>
        <v>0</v>
      </c>
      <c r="L17" s="15">
        <f t="shared" si="3"/>
        <v>0</v>
      </c>
      <c r="M17" s="15">
        <f t="shared" si="4"/>
        <v>0</v>
      </c>
      <c r="N17" s="15">
        <f t="shared" si="5"/>
        <v>34493.519999999997</v>
      </c>
      <c r="O17" s="22">
        <f t="shared" si="0"/>
        <v>0</v>
      </c>
    </row>
    <row r="18" spans="1:15" x14ac:dyDescent="0.2">
      <c r="A18" s="1" t="s">
        <v>45</v>
      </c>
      <c r="B18" s="1" t="s">
        <v>46</v>
      </c>
      <c r="C18" s="2" t="s">
        <v>6</v>
      </c>
      <c r="D18" s="14">
        <v>36308.97</v>
      </c>
      <c r="E18" s="13">
        <v>0</v>
      </c>
      <c r="F18" s="13">
        <f>'Memorial de Cálculo'!K18:K18</f>
        <v>0</v>
      </c>
      <c r="G18" s="13">
        <f t="shared" si="6"/>
        <v>0</v>
      </c>
      <c r="H18" s="13">
        <f t="shared" si="7"/>
        <v>36308.97</v>
      </c>
      <c r="I18" s="15">
        <v>0.45</v>
      </c>
      <c r="J18" s="15">
        <f t="shared" si="1"/>
        <v>16339.04</v>
      </c>
      <c r="K18" s="15">
        <f t="shared" si="2"/>
        <v>0</v>
      </c>
      <c r="L18" s="15">
        <f t="shared" si="3"/>
        <v>0</v>
      </c>
      <c r="M18" s="15">
        <f t="shared" si="4"/>
        <v>0</v>
      </c>
      <c r="N18" s="15">
        <f t="shared" si="5"/>
        <v>16339.04</v>
      </c>
      <c r="O18" s="22">
        <f t="shared" si="0"/>
        <v>0</v>
      </c>
    </row>
    <row r="19" spans="1:15" x14ac:dyDescent="0.2">
      <c r="A19" s="1" t="s">
        <v>47</v>
      </c>
      <c r="B19" s="1" t="s">
        <v>48</v>
      </c>
      <c r="C19" s="2" t="s">
        <v>6</v>
      </c>
      <c r="D19" s="14">
        <v>120</v>
      </c>
      <c r="E19" s="13">
        <v>0</v>
      </c>
      <c r="F19" s="13">
        <f>'Memorial de Cálculo'!K19:K19</f>
        <v>0</v>
      </c>
      <c r="G19" s="13">
        <f t="shared" si="6"/>
        <v>0</v>
      </c>
      <c r="H19" s="13">
        <f t="shared" si="7"/>
        <v>120</v>
      </c>
      <c r="I19" s="15">
        <v>92.95</v>
      </c>
      <c r="J19" s="15">
        <f t="shared" si="1"/>
        <v>11154</v>
      </c>
      <c r="K19" s="15">
        <f t="shared" si="2"/>
        <v>0</v>
      </c>
      <c r="L19" s="15">
        <f t="shared" si="3"/>
        <v>0</v>
      </c>
      <c r="M19" s="15">
        <f t="shared" si="4"/>
        <v>0</v>
      </c>
      <c r="N19" s="15">
        <f t="shared" si="5"/>
        <v>11154</v>
      </c>
      <c r="O19" s="22">
        <f t="shared" si="0"/>
        <v>0</v>
      </c>
    </row>
    <row r="20" spans="1:15" x14ac:dyDescent="0.2">
      <c r="A20" s="7" t="s">
        <v>49</v>
      </c>
      <c r="B20" s="7" t="s">
        <v>50</v>
      </c>
      <c r="C20" s="8"/>
      <c r="D20" s="16"/>
      <c r="E20" s="17"/>
      <c r="F20" s="17"/>
      <c r="G20" s="17"/>
      <c r="H20" s="17"/>
      <c r="I20" s="18"/>
      <c r="J20" s="19">
        <f>SUM(J21,J23,J28,J44,J60,J88,J115,J142,J171,J200,J227,J254,J284,J313,J340,J369,J385,J401,J417,J443,J459,J475,J505,J512)</f>
        <v>4363536.18</v>
      </c>
      <c r="K20" s="19">
        <f>SUM(K21,K23,K28,K44,K60,K88,K115,K142,K171,K200,K227,K254,K284,K313,K340,K369,K385,K401,K417,K443,K459,K475,K505,K512)</f>
        <v>1444280.1500000001</v>
      </c>
      <c r="L20" s="19">
        <f>SUM(L21,L23,L28,L44,L60,L88,L115,L142,L171,L200,L227,L254,L284,L313,L340,L369,L385,L401,L417,L443,L459,L475,L505,L512)</f>
        <v>439874.85000000009</v>
      </c>
      <c r="M20" s="19">
        <f>SUM(M21,M23,M28,M44,M60,M88,M115,M142,M171,M200,M227,M254,M284,M313,M340,M369,M385,M401,M417,M443,M459,M475,M505,M512)</f>
        <v>1884155</v>
      </c>
      <c r="N20" s="19">
        <f>SUM(N21,N23,N28,N44,N60,N88,N115,N142,N171,N200,N227,N254,N284,N313,N340,N369,N385,N401,N417,N443,N459,N475,N505,N512)</f>
        <v>2479381.1799999997</v>
      </c>
      <c r="O20" s="23">
        <f t="shared" si="0"/>
        <v>0.43179543431676098</v>
      </c>
    </row>
    <row r="21" spans="1:15" x14ac:dyDescent="0.2">
      <c r="A21" s="7" t="s">
        <v>51</v>
      </c>
      <c r="B21" s="7" t="s">
        <v>20</v>
      </c>
      <c r="C21" s="8"/>
      <c r="D21" s="16"/>
      <c r="E21" s="17"/>
      <c r="F21" s="17"/>
      <c r="G21" s="17"/>
      <c r="H21" s="17"/>
      <c r="I21" s="18"/>
      <c r="J21" s="19">
        <f>SUM(J22)</f>
        <v>3951.36</v>
      </c>
      <c r="K21" s="19">
        <f>SUM(K22)</f>
        <v>0</v>
      </c>
      <c r="L21" s="19">
        <f>SUM(L22)</f>
        <v>0</v>
      </c>
      <c r="M21" s="19">
        <f>SUM(M22)</f>
        <v>0</v>
      </c>
      <c r="N21" s="19">
        <f>SUM(N22)</f>
        <v>3951.36</v>
      </c>
      <c r="O21" s="23">
        <f t="shared" si="0"/>
        <v>0</v>
      </c>
    </row>
    <row r="22" spans="1:15" x14ac:dyDescent="0.2">
      <c r="A22" s="1" t="s">
        <v>52</v>
      </c>
      <c r="B22" s="1" t="s">
        <v>53</v>
      </c>
      <c r="C22" s="2" t="s">
        <v>11</v>
      </c>
      <c r="D22" s="14">
        <v>107.17</v>
      </c>
      <c r="E22" s="13">
        <v>0</v>
      </c>
      <c r="F22" s="13">
        <f>'Memorial de Cálculo'!K22:K22</f>
        <v>0</v>
      </c>
      <c r="G22" s="13">
        <f t="shared" si="6"/>
        <v>0</v>
      </c>
      <c r="H22" s="13">
        <f t="shared" si="7"/>
        <v>107.17</v>
      </c>
      <c r="I22" s="15">
        <v>36.869999999999997</v>
      </c>
      <c r="J22" s="15">
        <f t="shared" si="1"/>
        <v>3951.36</v>
      </c>
      <c r="K22" s="15">
        <f t="shared" si="2"/>
        <v>0</v>
      </c>
      <c r="L22" s="15">
        <f t="shared" si="3"/>
        <v>0</v>
      </c>
      <c r="M22" s="15">
        <f t="shared" si="4"/>
        <v>0</v>
      </c>
      <c r="N22" s="15">
        <f t="shared" si="5"/>
        <v>3951.36</v>
      </c>
      <c r="O22" s="22">
        <f t="shared" si="0"/>
        <v>0</v>
      </c>
    </row>
    <row r="23" spans="1:15" x14ac:dyDescent="0.2">
      <c r="A23" s="7" t="s">
        <v>54</v>
      </c>
      <c r="B23" s="7" t="s">
        <v>55</v>
      </c>
      <c r="C23" s="8"/>
      <c r="D23" s="16"/>
      <c r="E23" s="17"/>
      <c r="F23" s="17"/>
      <c r="G23" s="17"/>
      <c r="H23" s="17"/>
      <c r="I23" s="18"/>
      <c r="J23" s="19">
        <f>SUM(J24,J26)</f>
        <v>37745.85</v>
      </c>
      <c r="K23" s="19">
        <f>SUM(K24,K26)</f>
        <v>0</v>
      </c>
      <c r="L23" s="19">
        <f>SUM(L24,L26)</f>
        <v>0</v>
      </c>
      <c r="M23" s="19">
        <f>SUM(M24,M26)</f>
        <v>0</v>
      </c>
      <c r="N23" s="19">
        <f>SUM(N24,N26)</f>
        <v>37745.85</v>
      </c>
      <c r="O23" s="23">
        <f t="shared" si="0"/>
        <v>0</v>
      </c>
    </row>
    <row r="24" spans="1:15" x14ac:dyDescent="0.2">
      <c r="A24" s="7" t="s">
        <v>56</v>
      </c>
      <c r="B24" s="7" t="s">
        <v>57</v>
      </c>
      <c r="C24" s="8"/>
      <c r="D24" s="16"/>
      <c r="E24" s="17"/>
      <c r="F24" s="17"/>
      <c r="G24" s="17"/>
      <c r="H24" s="17"/>
      <c r="I24" s="18"/>
      <c r="J24" s="19">
        <f>SUM(J25)</f>
        <v>34728.92</v>
      </c>
      <c r="K24" s="19">
        <f>SUM(K25)</f>
        <v>0</v>
      </c>
      <c r="L24" s="19">
        <f>SUM(L25)</f>
        <v>0</v>
      </c>
      <c r="M24" s="19">
        <f>SUM(M25)</f>
        <v>0</v>
      </c>
      <c r="N24" s="19">
        <f>SUM(N25)</f>
        <v>34728.92</v>
      </c>
      <c r="O24" s="23">
        <f t="shared" si="0"/>
        <v>0</v>
      </c>
    </row>
    <row r="25" spans="1:15" ht="25.5" x14ac:dyDescent="0.2">
      <c r="A25" s="1" t="s">
        <v>58</v>
      </c>
      <c r="B25" s="1" t="s">
        <v>59</v>
      </c>
      <c r="C25" s="2" t="s">
        <v>16</v>
      </c>
      <c r="D25" s="14">
        <v>52619.58</v>
      </c>
      <c r="E25" s="13">
        <v>0</v>
      </c>
      <c r="F25" s="13">
        <f>'Memorial de Cálculo'!K25:K25</f>
        <v>0</v>
      </c>
      <c r="G25" s="13">
        <f t="shared" si="6"/>
        <v>0</v>
      </c>
      <c r="H25" s="13">
        <f t="shared" si="7"/>
        <v>52619.58</v>
      </c>
      <c r="I25" s="15">
        <v>0.66</v>
      </c>
      <c r="J25" s="15">
        <f t="shared" si="1"/>
        <v>34728.92</v>
      </c>
      <c r="K25" s="15">
        <f t="shared" si="2"/>
        <v>0</v>
      </c>
      <c r="L25" s="15">
        <f t="shared" si="3"/>
        <v>0</v>
      </c>
      <c r="M25" s="15">
        <f t="shared" si="4"/>
        <v>0</v>
      </c>
      <c r="N25" s="15">
        <f t="shared" si="5"/>
        <v>34728.92</v>
      </c>
      <c r="O25" s="22">
        <f t="shared" si="0"/>
        <v>0</v>
      </c>
    </row>
    <row r="26" spans="1:15" x14ac:dyDescent="0.2">
      <c r="A26" s="7" t="s">
        <v>60</v>
      </c>
      <c r="B26" s="7" t="s">
        <v>61</v>
      </c>
      <c r="C26" s="8"/>
      <c r="D26" s="16"/>
      <c r="E26" s="17"/>
      <c r="F26" s="17"/>
      <c r="G26" s="17"/>
      <c r="H26" s="17"/>
      <c r="I26" s="18"/>
      <c r="J26" s="19">
        <f>SUM(J27)</f>
        <v>3016.93</v>
      </c>
      <c r="K26" s="19">
        <f>SUM(K27)</f>
        <v>0</v>
      </c>
      <c r="L26" s="19">
        <f>SUM(L27)</f>
        <v>0</v>
      </c>
      <c r="M26" s="19">
        <f>SUM(M27)</f>
        <v>0</v>
      </c>
      <c r="N26" s="19">
        <f>SUM(N27)</f>
        <v>3016.93</v>
      </c>
      <c r="O26" s="23">
        <f t="shared" si="0"/>
        <v>0</v>
      </c>
    </row>
    <row r="27" spans="1:15" ht="25.5" x14ac:dyDescent="0.2">
      <c r="A27" s="1" t="s">
        <v>62</v>
      </c>
      <c r="B27" s="1" t="s">
        <v>59</v>
      </c>
      <c r="C27" s="2" t="s">
        <v>16</v>
      </c>
      <c r="D27" s="14">
        <v>4571.1099999999997</v>
      </c>
      <c r="E27" s="13">
        <v>0</v>
      </c>
      <c r="F27" s="13">
        <f>'Memorial de Cálculo'!K27:K27</f>
        <v>0</v>
      </c>
      <c r="G27" s="13">
        <f t="shared" si="6"/>
        <v>0</v>
      </c>
      <c r="H27" s="13">
        <f t="shared" si="7"/>
        <v>4571.1099999999997</v>
      </c>
      <c r="I27" s="15">
        <v>0.66</v>
      </c>
      <c r="J27" s="15">
        <f t="shared" si="1"/>
        <v>3016.93</v>
      </c>
      <c r="K27" s="15">
        <f t="shared" si="2"/>
        <v>0</v>
      </c>
      <c r="L27" s="15">
        <f t="shared" ref="L27:L90" si="8">ROUND(F27*I27,2)</f>
        <v>0</v>
      </c>
      <c r="M27" s="15">
        <f t="shared" ref="M27:M90" si="9">K27+L27</f>
        <v>0</v>
      </c>
      <c r="N27" s="15">
        <f t="shared" ref="N27:N90" si="10">J27-M27</f>
        <v>3016.93</v>
      </c>
      <c r="O27" s="22">
        <f t="shared" si="0"/>
        <v>0</v>
      </c>
    </row>
    <row r="28" spans="1:15" x14ac:dyDescent="0.2">
      <c r="A28" s="7" t="s">
        <v>63</v>
      </c>
      <c r="B28" s="7" t="s">
        <v>64</v>
      </c>
      <c r="C28" s="8"/>
      <c r="D28" s="16"/>
      <c r="E28" s="17"/>
      <c r="F28" s="17"/>
      <c r="G28" s="17"/>
      <c r="H28" s="17"/>
      <c r="I28" s="18"/>
      <c r="J28" s="19">
        <f>SUM(J29)</f>
        <v>184794.25</v>
      </c>
      <c r="K28" s="19">
        <f>SUM(K29)</f>
        <v>135261.29999999999</v>
      </c>
      <c r="L28" s="19">
        <f>SUM(L29)</f>
        <v>0</v>
      </c>
      <c r="M28" s="19">
        <f>SUM(M29)</f>
        <v>135261.29999999999</v>
      </c>
      <c r="N28" s="19">
        <f>SUM(N29)</f>
        <v>49532.94999999999</v>
      </c>
      <c r="O28" s="23">
        <f t="shared" si="0"/>
        <v>0.73195621617014595</v>
      </c>
    </row>
    <row r="29" spans="1:15" x14ac:dyDescent="0.2">
      <c r="A29" s="7" t="s">
        <v>65</v>
      </c>
      <c r="B29" s="7" t="s">
        <v>14</v>
      </c>
      <c r="C29" s="8"/>
      <c r="D29" s="16"/>
      <c r="E29" s="17"/>
      <c r="F29" s="17"/>
      <c r="G29" s="17"/>
      <c r="H29" s="17"/>
      <c r="I29" s="18"/>
      <c r="J29" s="19">
        <f>SUM(J30:J43)</f>
        <v>184794.25</v>
      </c>
      <c r="K29" s="19">
        <f>SUM(K30:K43)</f>
        <v>135261.29999999999</v>
      </c>
      <c r="L29" s="19">
        <f>SUM(L30:L43)</f>
        <v>0</v>
      </c>
      <c r="M29" s="19">
        <f>SUM(M30:M43)</f>
        <v>135261.29999999999</v>
      </c>
      <c r="N29" s="19">
        <f>SUM(N30:N43)</f>
        <v>49532.94999999999</v>
      </c>
      <c r="O29" s="23">
        <f t="shared" si="0"/>
        <v>0.73195621617014595</v>
      </c>
    </row>
    <row r="30" spans="1:15" x14ac:dyDescent="0.2">
      <c r="A30" s="1" t="s">
        <v>66</v>
      </c>
      <c r="B30" s="1" t="s">
        <v>67</v>
      </c>
      <c r="C30" s="2" t="s">
        <v>19</v>
      </c>
      <c r="D30" s="14">
        <v>185.62</v>
      </c>
      <c r="E30" s="13">
        <v>163.69999999999999</v>
      </c>
      <c r="F30" s="13">
        <f>'Memorial de Cálculo'!K30:K30</f>
        <v>0</v>
      </c>
      <c r="G30" s="13">
        <f t="shared" si="6"/>
        <v>163.69999999999999</v>
      </c>
      <c r="H30" s="13">
        <f t="shared" si="7"/>
        <v>21.920000000000016</v>
      </c>
      <c r="I30" s="15">
        <v>0.38</v>
      </c>
      <c r="J30" s="15">
        <f t="shared" si="1"/>
        <v>70.540000000000006</v>
      </c>
      <c r="K30" s="15">
        <f t="shared" si="2"/>
        <v>62.21</v>
      </c>
      <c r="L30" s="15">
        <f t="shared" si="8"/>
        <v>0</v>
      </c>
      <c r="M30" s="15">
        <f t="shared" si="9"/>
        <v>62.21</v>
      </c>
      <c r="N30" s="15">
        <f t="shared" si="10"/>
        <v>8.3300000000000054</v>
      </c>
      <c r="O30" s="22">
        <f t="shared" si="0"/>
        <v>0.88191097249787354</v>
      </c>
    </row>
    <row r="31" spans="1:15" ht="25.5" x14ac:dyDescent="0.2">
      <c r="A31" s="1" t="s">
        <v>68</v>
      </c>
      <c r="B31" s="1" t="s">
        <v>69</v>
      </c>
      <c r="C31" s="2" t="s">
        <v>12</v>
      </c>
      <c r="D31" s="14">
        <v>569.35</v>
      </c>
      <c r="E31" s="13">
        <v>340.9</v>
      </c>
      <c r="F31" s="13">
        <f>'Memorial de Cálculo'!K31:K31</f>
        <v>0</v>
      </c>
      <c r="G31" s="13">
        <f t="shared" si="6"/>
        <v>340.9</v>
      </c>
      <c r="H31" s="13">
        <f t="shared" si="7"/>
        <v>228.45000000000005</v>
      </c>
      <c r="I31" s="15">
        <v>8.67</v>
      </c>
      <c r="J31" s="15">
        <f t="shared" si="1"/>
        <v>4936.26</v>
      </c>
      <c r="K31" s="15">
        <f>ROUND(E31*I31,2)+0.01</f>
        <v>2955.61</v>
      </c>
      <c r="L31" s="15">
        <f t="shared" si="8"/>
        <v>0</v>
      </c>
      <c r="M31" s="15">
        <f t="shared" si="9"/>
        <v>2955.61</v>
      </c>
      <c r="N31" s="15">
        <f t="shared" si="10"/>
        <v>1980.65</v>
      </c>
      <c r="O31" s="22">
        <f t="shared" si="0"/>
        <v>0.5987549278198474</v>
      </c>
    </row>
    <row r="32" spans="1:15" x14ac:dyDescent="0.2">
      <c r="A32" s="1" t="s">
        <v>70</v>
      </c>
      <c r="B32" s="1" t="s">
        <v>71</v>
      </c>
      <c r="C32" s="2" t="s">
        <v>12</v>
      </c>
      <c r="D32" s="14">
        <v>700.34</v>
      </c>
      <c r="E32" s="13">
        <v>443.18</v>
      </c>
      <c r="F32" s="13">
        <f>'Memorial de Cálculo'!K32:K32</f>
        <v>0</v>
      </c>
      <c r="G32" s="13">
        <f t="shared" si="6"/>
        <v>443.18</v>
      </c>
      <c r="H32" s="13">
        <f t="shared" si="7"/>
        <v>257.16000000000003</v>
      </c>
      <c r="I32" s="15">
        <v>0.84</v>
      </c>
      <c r="J32" s="15">
        <f t="shared" si="1"/>
        <v>588.29</v>
      </c>
      <c r="K32" s="15">
        <f t="shared" si="2"/>
        <v>372.27</v>
      </c>
      <c r="L32" s="15">
        <f t="shared" si="8"/>
        <v>0</v>
      </c>
      <c r="M32" s="15">
        <f t="shared" si="9"/>
        <v>372.27</v>
      </c>
      <c r="N32" s="15">
        <f t="shared" si="10"/>
        <v>216.01999999999998</v>
      </c>
      <c r="O32" s="22">
        <f t="shared" si="0"/>
        <v>0.63280014958608855</v>
      </c>
    </row>
    <row r="33" spans="1:15" ht="25.5" x14ac:dyDescent="0.2">
      <c r="A33" s="1" t="s">
        <v>72</v>
      </c>
      <c r="B33" s="1" t="s">
        <v>59</v>
      </c>
      <c r="C33" s="2" t="s">
        <v>16</v>
      </c>
      <c r="D33" s="14">
        <v>15757.56</v>
      </c>
      <c r="E33" s="13">
        <v>9971.48</v>
      </c>
      <c r="F33" s="13">
        <f>'Memorial de Cálculo'!K33:K33</f>
        <v>0</v>
      </c>
      <c r="G33" s="13">
        <f t="shared" si="6"/>
        <v>9971.48</v>
      </c>
      <c r="H33" s="13">
        <f t="shared" si="7"/>
        <v>5786.08</v>
      </c>
      <c r="I33" s="15">
        <v>0.66</v>
      </c>
      <c r="J33" s="15">
        <f t="shared" si="1"/>
        <v>10399.99</v>
      </c>
      <c r="K33" s="15">
        <f>ROUND(E33*I33,2)-0.01</f>
        <v>6581.17</v>
      </c>
      <c r="L33" s="15">
        <f t="shared" si="8"/>
        <v>0</v>
      </c>
      <c r="M33" s="15">
        <f t="shared" si="9"/>
        <v>6581.17</v>
      </c>
      <c r="N33" s="15">
        <f t="shared" si="10"/>
        <v>3818.8199999999997</v>
      </c>
      <c r="O33" s="22">
        <f t="shared" si="0"/>
        <v>0.63280541615905406</v>
      </c>
    </row>
    <row r="34" spans="1:15" ht="25.5" x14ac:dyDescent="0.2">
      <c r="A34" s="1" t="s">
        <v>73</v>
      </c>
      <c r="B34" s="1" t="s">
        <v>74</v>
      </c>
      <c r="C34" s="2" t="s">
        <v>6</v>
      </c>
      <c r="D34" s="14">
        <v>1263.92</v>
      </c>
      <c r="E34" s="13">
        <v>974.0200000000001</v>
      </c>
      <c r="F34" s="13">
        <f>'Memorial de Cálculo'!K34:K34</f>
        <v>0</v>
      </c>
      <c r="G34" s="13">
        <f t="shared" si="6"/>
        <v>974.0200000000001</v>
      </c>
      <c r="H34" s="13">
        <f t="shared" si="7"/>
        <v>289.89999999999998</v>
      </c>
      <c r="I34" s="15">
        <v>2.3199999999999998</v>
      </c>
      <c r="J34" s="15">
        <f t="shared" si="1"/>
        <v>2932.29</v>
      </c>
      <c r="K34" s="15">
        <f t="shared" si="2"/>
        <v>2259.73</v>
      </c>
      <c r="L34" s="15">
        <f t="shared" si="8"/>
        <v>0</v>
      </c>
      <c r="M34" s="15">
        <f t="shared" si="9"/>
        <v>2259.73</v>
      </c>
      <c r="N34" s="15">
        <f t="shared" si="10"/>
        <v>672.56</v>
      </c>
      <c r="O34" s="22">
        <f t="shared" si="0"/>
        <v>0.77063660142755319</v>
      </c>
    </row>
    <row r="35" spans="1:15" ht="38.25" x14ac:dyDescent="0.2">
      <c r="A35" s="1" t="s">
        <v>75</v>
      </c>
      <c r="B35" s="1" t="s">
        <v>76</v>
      </c>
      <c r="C35" s="2" t="s">
        <v>12</v>
      </c>
      <c r="D35" s="14">
        <v>126.39</v>
      </c>
      <c r="E35" s="13">
        <v>23.21</v>
      </c>
      <c r="F35" s="13">
        <f>'Memorial de Cálculo'!K35:K35</f>
        <v>0</v>
      </c>
      <c r="G35" s="13">
        <f t="shared" si="6"/>
        <v>23.21</v>
      </c>
      <c r="H35" s="13">
        <f t="shared" si="7"/>
        <v>103.18</v>
      </c>
      <c r="I35" s="15">
        <v>11.06</v>
      </c>
      <c r="J35" s="15">
        <f t="shared" si="1"/>
        <v>1397.87</v>
      </c>
      <c r="K35" s="15">
        <f t="shared" si="2"/>
        <v>256.7</v>
      </c>
      <c r="L35" s="15">
        <f t="shared" si="8"/>
        <v>0</v>
      </c>
      <c r="M35" s="15">
        <f t="shared" si="9"/>
        <v>256.7</v>
      </c>
      <c r="N35" s="15">
        <f t="shared" si="10"/>
        <v>1141.1699999999998</v>
      </c>
      <c r="O35" s="22">
        <f t="shared" si="0"/>
        <v>0.18363653272478844</v>
      </c>
    </row>
    <row r="36" spans="1:15" ht="25.5" x14ac:dyDescent="0.2">
      <c r="A36" s="1" t="s">
        <v>77</v>
      </c>
      <c r="B36" s="1" t="s">
        <v>78</v>
      </c>
      <c r="C36" s="2" t="s">
        <v>12</v>
      </c>
      <c r="D36" s="14">
        <v>164.31</v>
      </c>
      <c r="E36" s="13">
        <v>30.17</v>
      </c>
      <c r="F36" s="13">
        <f>'Memorial de Cálculo'!K36:K36</f>
        <v>0</v>
      </c>
      <c r="G36" s="13">
        <f t="shared" si="6"/>
        <v>30.17</v>
      </c>
      <c r="H36" s="13">
        <f t="shared" si="7"/>
        <v>134.13999999999999</v>
      </c>
      <c r="I36" s="15">
        <v>11.04</v>
      </c>
      <c r="J36" s="15">
        <f t="shared" si="1"/>
        <v>1813.98</v>
      </c>
      <c r="K36" s="15">
        <f t="shared" si="2"/>
        <v>333.08</v>
      </c>
      <c r="L36" s="15">
        <f t="shared" si="8"/>
        <v>0</v>
      </c>
      <c r="M36" s="15">
        <f t="shared" si="9"/>
        <v>333.08</v>
      </c>
      <c r="N36" s="15">
        <f t="shared" si="10"/>
        <v>1480.9</v>
      </c>
      <c r="O36" s="22">
        <f t="shared" si="0"/>
        <v>0.18361834198833504</v>
      </c>
    </row>
    <row r="37" spans="1:15" ht="25.5" x14ac:dyDescent="0.2">
      <c r="A37" s="1" t="s">
        <v>79</v>
      </c>
      <c r="B37" s="1" t="s">
        <v>80</v>
      </c>
      <c r="C37" s="2" t="s">
        <v>81</v>
      </c>
      <c r="D37" s="14">
        <v>3696.97</v>
      </c>
      <c r="E37" s="13">
        <v>678.75</v>
      </c>
      <c r="F37" s="13">
        <f>'Memorial de Cálculo'!K37:K37</f>
        <v>0</v>
      </c>
      <c r="G37" s="13">
        <f t="shared" si="6"/>
        <v>678.75</v>
      </c>
      <c r="H37" s="13">
        <f t="shared" si="7"/>
        <v>3018.22</v>
      </c>
      <c r="I37" s="15">
        <v>1.32</v>
      </c>
      <c r="J37" s="15">
        <f t="shared" si="1"/>
        <v>4880</v>
      </c>
      <c r="K37" s="15">
        <f t="shared" si="2"/>
        <v>895.95</v>
      </c>
      <c r="L37" s="15">
        <f t="shared" si="8"/>
        <v>0</v>
      </c>
      <c r="M37" s="15">
        <f t="shared" si="9"/>
        <v>895.95</v>
      </c>
      <c r="N37" s="15">
        <f t="shared" si="10"/>
        <v>3984.05</v>
      </c>
      <c r="O37" s="22">
        <f t="shared" si="0"/>
        <v>0.18359631147540983</v>
      </c>
    </row>
    <row r="38" spans="1:15" ht="25.5" x14ac:dyDescent="0.2">
      <c r="A38" s="1" t="s">
        <v>82</v>
      </c>
      <c r="B38" s="1" t="s">
        <v>83</v>
      </c>
      <c r="C38" s="2" t="s">
        <v>12</v>
      </c>
      <c r="D38" s="14">
        <v>126.39</v>
      </c>
      <c r="E38" s="13">
        <v>0</v>
      </c>
      <c r="F38" s="13">
        <f>'Memorial de Cálculo'!K38:K38</f>
        <v>0</v>
      </c>
      <c r="G38" s="13">
        <f t="shared" si="6"/>
        <v>0</v>
      </c>
      <c r="H38" s="13">
        <f t="shared" si="7"/>
        <v>126.39</v>
      </c>
      <c r="I38" s="15">
        <v>3.82</v>
      </c>
      <c r="J38" s="15">
        <f t="shared" si="1"/>
        <v>482.81</v>
      </c>
      <c r="K38" s="15">
        <f t="shared" si="2"/>
        <v>0</v>
      </c>
      <c r="L38" s="15">
        <f t="shared" si="8"/>
        <v>0</v>
      </c>
      <c r="M38" s="15">
        <f t="shared" si="9"/>
        <v>0</v>
      </c>
      <c r="N38" s="15">
        <f t="shared" si="10"/>
        <v>482.81</v>
      </c>
      <c r="O38" s="22">
        <f t="shared" si="0"/>
        <v>0</v>
      </c>
    </row>
    <row r="39" spans="1:15" ht="25.5" x14ac:dyDescent="0.2">
      <c r="A39" s="1" t="s">
        <v>84</v>
      </c>
      <c r="B39" s="1" t="s">
        <v>17</v>
      </c>
      <c r="C39" s="2" t="s">
        <v>6</v>
      </c>
      <c r="D39" s="14">
        <v>1263.92</v>
      </c>
      <c r="E39" s="13">
        <v>974.02</v>
      </c>
      <c r="F39" s="13">
        <f>'Memorial de Cálculo'!K39:K39</f>
        <v>0</v>
      </c>
      <c r="G39" s="13">
        <f t="shared" si="6"/>
        <v>974.02</v>
      </c>
      <c r="H39" s="13">
        <f t="shared" si="7"/>
        <v>289.90000000000009</v>
      </c>
      <c r="I39" s="15">
        <v>104.79</v>
      </c>
      <c r="J39" s="15">
        <f t="shared" si="1"/>
        <v>132446.18</v>
      </c>
      <c r="K39" s="15">
        <f>ROUND(E39*I39,2)-0.01</f>
        <v>102067.55</v>
      </c>
      <c r="L39" s="15">
        <f t="shared" si="8"/>
        <v>0</v>
      </c>
      <c r="M39" s="15">
        <f t="shared" si="9"/>
        <v>102067.55</v>
      </c>
      <c r="N39" s="15">
        <f t="shared" si="10"/>
        <v>30378.62999999999</v>
      </c>
      <c r="O39" s="22">
        <f t="shared" si="0"/>
        <v>0.77063415494505016</v>
      </c>
    </row>
    <row r="40" spans="1:15" ht="38.25" x14ac:dyDescent="0.2">
      <c r="A40" s="1" t="s">
        <v>85</v>
      </c>
      <c r="B40" s="1" t="s">
        <v>86</v>
      </c>
      <c r="C40" s="2" t="s">
        <v>19</v>
      </c>
      <c r="D40" s="14">
        <v>372</v>
      </c>
      <c r="E40" s="13">
        <v>327.39999999999998</v>
      </c>
      <c r="F40" s="13">
        <f>'Memorial de Cálculo'!K40:K40</f>
        <v>0</v>
      </c>
      <c r="G40" s="13">
        <f t="shared" si="6"/>
        <v>327.39999999999998</v>
      </c>
      <c r="H40" s="13">
        <f t="shared" si="7"/>
        <v>44.600000000000023</v>
      </c>
      <c r="I40" s="15">
        <v>52.07</v>
      </c>
      <c r="J40" s="15">
        <f t="shared" si="1"/>
        <v>19370.04</v>
      </c>
      <c r="K40" s="15">
        <f t="shared" si="2"/>
        <v>17047.72</v>
      </c>
      <c r="L40" s="15">
        <f t="shared" si="8"/>
        <v>0</v>
      </c>
      <c r="M40" s="15">
        <f t="shared" si="9"/>
        <v>17047.72</v>
      </c>
      <c r="N40" s="15">
        <f t="shared" si="10"/>
        <v>2322.3199999999997</v>
      </c>
      <c r="O40" s="22">
        <f t="shared" si="0"/>
        <v>0.88010763013395943</v>
      </c>
    </row>
    <row r="41" spans="1:15" ht="25.5" x14ac:dyDescent="0.2">
      <c r="A41" s="1" t="s">
        <v>87</v>
      </c>
      <c r="B41" s="1" t="s">
        <v>88</v>
      </c>
      <c r="C41" s="2" t="s">
        <v>7</v>
      </c>
      <c r="D41" s="14">
        <v>372</v>
      </c>
      <c r="E41" s="13">
        <v>327.39999999999998</v>
      </c>
      <c r="F41" s="13">
        <f>'Memorial de Cálculo'!K41:K41</f>
        <v>0</v>
      </c>
      <c r="G41" s="13">
        <f t="shared" si="6"/>
        <v>327.39999999999998</v>
      </c>
      <c r="H41" s="13">
        <f t="shared" si="7"/>
        <v>44.600000000000023</v>
      </c>
      <c r="I41" s="15">
        <v>7.42</v>
      </c>
      <c r="J41" s="15">
        <f t="shared" si="1"/>
        <v>2760.24</v>
      </c>
      <c r="K41" s="15">
        <f t="shared" si="2"/>
        <v>2429.31</v>
      </c>
      <c r="L41" s="15">
        <f t="shared" si="8"/>
        <v>0</v>
      </c>
      <c r="M41" s="15">
        <f t="shared" si="9"/>
        <v>2429.31</v>
      </c>
      <c r="N41" s="15">
        <f t="shared" si="10"/>
        <v>330.92999999999984</v>
      </c>
      <c r="O41" s="22">
        <f t="shared" si="0"/>
        <v>0.88010825145639515</v>
      </c>
    </row>
    <row r="42" spans="1:15" x14ac:dyDescent="0.2">
      <c r="A42" s="1" t="s">
        <v>89</v>
      </c>
      <c r="B42" s="1" t="s">
        <v>18</v>
      </c>
      <c r="C42" s="2" t="s">
        <v>7</v>
      </c>
      <c r="D42" s="14">
        <v>50</v>
      </c>
      <c r="E42" s="13">
        <v>0</v>
      </c>
      <c r="F42" s="13">
        <f>'Memorial de Cálculo'!K42:K42</f>
        <v>0</v>
      </c>
      <c r="G42" s="13">
        <f t="shared" si="6"/>
        <v>0</v>
      </c>
      <c r="H42" s="13">
        <f t="shared" si="7"/>
        <v>50</v>
      </c>
      <c r="I42" s="15">
        <v>42.56</v>
      </c>
      <c r="J42" s="15">
        <f t="shared" si="1"/>
        <v>2128</v>
      </c>
      <c r="K42" s="15">
        <f t="shared" si="2"/>
        <v>0</v>
      </c>
      <c r="L42" s="15">
        <f t="shared" si="8"/>
        <v>0</v>
      </c>
      <c r="M42" s="15">
        <f t="shared" si="9"/>
        <v>0</v>
      </c>
      <c r="N42" s="15">
        <f t="shared" si="10"/>
        <v>2128</v>
      </c>
      <c r="O42" s="22">
        <f t="shared" si="0"/>
        <v>0</v>
      </c>
    </row>
    <row r="43" spans="1:15" x14ac:dyDescent="0.2">
      <c r="A43" s="1" t="s">
        <v>90</v>
      </c>
      <c r="B43" s="1" t="s">
        <v>91</v>
      </c>
      <c r="C43" s="2" t="s">
        <v>19</v>
      </c>
      <c r="D43" s="14">
        <v>372</v>
      </c>
      <c r="E43" s="13">
        <v>0</v>
      </c>
      <c r="F43" s="13">
        <f>'Memorial de Cálculo'!K43:K43</f>
        <v>0</v>
      </c>
      <c r="G43" s="13">
        <f t="shared" si="6"/>
        <v>0</v>
      </c>
      <c r="H43" s="13">
        <f t="shared" si="7"/>
        <v>372</v>
      </c>
      <c r="I43" s="15">
        <v>1.58</v>
      </c>
      <c r="J43" s="15">
        <f t="shared" si="1"/>
        <v>587.76</v>
      </c>
      <c r="K43" s="15">
        <f t="shared" si="2"/>
        <v>0</v>
      </c>
      <c r="L43" s="15">
        <f t="shared" si="8"/>
        <v>0</v>
      </c>
      <c r="M43" s="15">
        <f t="shared" si="9"/>
        <v>0</v>
      </c>
      <c r="N43" s="15">
        <f t="shared" si="10"/>
        <v>587.76</v>
      </c>
      <c r="O43" s="22">
        <f t="shared" si="0"/>
        <v>0</v>
      </c>
    </row>
    <row r="44" spans="1:15" x14ac:dyDescent="0.2">
      <c r="A44" s="7" t="s">
        <v>92</v>
      </c>
      <c r="B44" s="7" t="s">
        <v>93</v>
      </c>
      <c r="C44" s="8"/>
      <c r="D44" s="16"/>
      <c r="E44" s="17"/>
      <c r="F44" s="17"/>
      <c r="G44" s="17"/>
      <c r="H44" s="17"/>
      <c r="I44" s="18"/>
      <c r="J44" s="19">
        <f>SUM(J45)</f>
        <v>147293.19</v>
      </c>
      <c r="K44" s="19">
        <f>SUM(K45)</f>
        <v>133904.81999999998</v>
      </c>
      <c r="L44" s="19">
        <f>SUM(L45)</f>
        <v>-66.849999999999994</v>
      </c>
      <c r="M44" s="19">
        <f>SUM(M45)</f>
        <v>133837.97</v>
      </c>
      <c r="N44" s="19">
        <f>SUM(N45)</f>
        <v>13455.220000000003</v>
      </c>
      <c r="O44" s="23">
        <f t="shared" si="0"/>
        <v>0.90865008762455346</v>
      </c>
    </row>
    <row r="45" spans="1:15" x14ac:dyDescent="0.2">
      <c r="A45" s="7" t="s">
        <v>94</v>
      </c>
      <c r="B45" s="7" t="s">
        <v>14</v>
      </c>
      <c r="C45" s="8"/>
      <c r="D45" s="16"/>
      <c r="E45" s="17"/>
      <c r="F45" s="17"/>
      <c r="G45" s="17"/>
      <c r="H45" s="17"/>
      <c r="I45" s="18"/>
      <c r="J45" s="19">
        <f>SUM(J46:J59)</f>
        <v>147293.19</v>
      </c>
      <c r="K45" s="19">
        <f>SUM(K46:K59)</f>
        <v>133904.81999999998</v>
      </c>
      <c r="L45" s="19">
        <f>SUM(L46:L59)</f>
        <v>-66.849999999999994</v>
      </c>
      <c r="M45" s="19">
        <f>SUM(M46:M59)</f>
        <v>133837.97</v>
      </c>
      <c r="N45" s="19">
        <f>SUM(N46:N59)</f>
        <v>13455.220000000003</v>
      </c>
      <c r="O45" s="23">
        <f t="shared" si="0"/>
        <v>0.90865008762455346</v>
      </c>
    </row>
    <row r="46" spans="1:15" x14ac:dyDescent="0.2">
      <c r="A46" s="1" t="s">
        <v>95</v>
      </c>
      <c r="B46" s="1" t="s">
        <v>67</v>
      </c>
      <c r="C46" s="2" t="s">
        <v>19</v>
      </c>
      <c r="D46" s="14">
        <v>154.08000000000001</v>
      </c>
      <c r="E46" s="13">
        <v>153.69999999999999</v>
      </c>
      <c r="F46" s="13"/>
      <c r="G46" s="13">
        <f t="shared" si="6"/>
        <v>153.69999999999999</v>
      </c>
      <c r="H46" s="13">
        <f t="shared" si="7"/>
        <v>0.38000000000002387</v>
      </c>
      <c r="I46" s="15">
        <v>0.38</v>
      </c>
      <c r="J46" s="15">
        <f t="shared" si="1"/>
        <v>58.55</v>
      </c>
      <c r="K46" s="15">
        <f t="shared" si="2"/>
        <v>58.41</v>
      </c>
      <c r="L46" s="15">
        <f t="shared" si="8"/>
        <v>0</v>
      </c>
      <c r="M46" s="15">
        <f t="shared" si="9"/>
        <v>58.41</v>
      </c>
      <c r="N46" s="15">
        <f t="shared" si="10"/>
        <v>0.14000000000000057</v>
      </c>
      <c r="O46" s="22">
        <f t="shared" si="0"/>
        <v>0.99760888129803582</v>
      </c>
    </row>
    <row r="47" spans="1:15" ht="25.5" x14ac:dyDescent="0.2">
      <c r="A47" s="1" t="s">
        <v>96</v>
      </c>
      <c r="B47" s="1" t="s">
        <v>69</v>
      </c>
      <c r="C47" s="2" t="s">
        <v>12</v>
      </c>
      <c r="D47" s="14">
        <v>431.1</v>
      </c>
      <c r="E47" s="13">
        <v>351.21</v>
      </c>
      <c r="F47" s="13">
        <f>'Memorial de Cálculo'!K47:K47</f>
        <v>0</v>
      </c>
      <c r="G47" s="13">
        <f t="shared" si="6"/>
        <v>351.21</v>
      </c>
      <c r="H47" s="13">
        <f t="shared" si="7"/>
        <v>79.890000000000043</v>
      </c>
      <c r="I47" s="15">
        <v>8.67</v>
      </c>
      <c r="J47" s="15">
        <f t="shared" si="1"/>
        <v>3737.64</v>
      </c>
      <c r="K47" s="15">
        <f t="shared" si="2"/>
        <v>3044.99</v>
      </c>
      <c r="L47" s="15">
        <f t="shared" si="8"/>
        <v>0</v>
      </c>
      <c r="M47" s="15">
        <f t="shared" si="9"/>
        <v>3044.99</v>
      </c>
      <c r="N47" s="15">
        <f t="shared" si="10"/>
        <v>692.65000000000009</v>
      </c>
      <c r="O47" s="22">
        <f t="shared" si="0"/>
        <v>0.81468252694213461</v>
      </c>
    </row>
    <row r="48" spans="1:15" x14ac:dyDescent="0.2">
      <c r="A48" s="1" t="s">
        <v>97</v>
      </c>
      <c r="B48" s="1" t="s">
        <v>71</v>
      </c>
      <c r="C48" s="2" t="s">
        <v>12</v>
      </c>
      <c r="D48" s="14">
        <v>545.23</v>
      </c>
      <c r="E48" s="13">
        <v>456.58</v>
      </c>
      <c r="F48" s="13">
        <f>'Memorial de Cálculo'!K48:K48</f>
        <v>0</v>
      </c>
      <c r="G48" s="13">
        <f t="shared" si="6"/>
        <v>456.58</v>
      </c>
      <c r="H48" s="13">
        <f t="shared" si="7"/>
        <v>88.650000000000034</v>
      </c>
      <c r="I48" s="15">
        <v>0.84</v>
      </c>
      <c r="J48" s="15">
        <f t="shared" si="1"/>
        <v>457.99</v>
      </c>
      <c r="K48" s="15">
        <f t="shared" si="2"/>
        <v>383.53</v>
      </c>
      <c r="L48" s="15">
        <f t="shared" si="8"/>
        <v>0</v>
      </c>
      <c r="M48" s="15">
        <f t="shared" si="9"/>
        <v>383.53</v>
      </c>
      <c r="N48" s="15">
        <f t="shared" si="10"/>
        <v>74.460000000000036</v>
      </c>
      <c r="O48" s="22">
        <f t="shared" si="0"/>
        <v>0.8374200310050437</v>
      </c>
    </row>
    <row r="49" spans="1:15" ht="25.5" x14ac:dyDescent="0.2">
      <c r="A49" s="1" t="s">
        <v>98</v>
      </c>
      <c r="B49" s="1" t="s">
        <v>59</v>
      </c>
      <c r="C49" s="2" t="s">
        <v>16</v>
      </c>
      <c r="D49" s="14">
        <v>12267.74</v>
      </c>
      <c r="E49" s="13">
        <v>10272.89</v>
      </c>
      <c r="F49" s="13">
        <f>'Memorial de Cálculo'!K49:K49</f>
        <v>0</v>
      </c>
      <c r="G49" s="13">
        <f t="shared" si="6"/>
        <v>10272.89</v>
      </c>
      <c r="H49" s="13">
        <f t="shared" si="7"/>
        <v>1994.8500000000004</v>
      </c>
      <c r="I49" s="15">
        <v>0.66</v>
      </c>
      <c r="J49" s="15">
        <f t="shared" si="1"/>
        <v>8096.71</v>
      </c>
      <c r="K49" s="15">
        <f t="shared" si="2"/>
        <v>6780.11</v>
      </c>
      <c r="L49" s="15">
        <f t="shared" si="8"/>
        <v>0</v>
      </c>
      <c r="M49" s="15">
        <f t="shared" si="9"/>
        <v>6780.11</v>
      </c>
      <c r="N49" s="15">
        <f t="shared" si="10"/>
        <v>1316.6000000000004</v>
      </c>
      <c r="O49" s="22">
        <f t="shared" si="0"/>
        <v>0.83739074265967284</v>
      </c>
    </row>
    <row r="50" spans="1:15" ht="25.5" x14ac:dyDescent="0.2">
      <c r="A50" s="1" t="s">
        <v>99</v>
      </c>
      <c r="B50" s="1" t="s">
        <v>74</v>
      </c>
      <c r="C50" s="2" t="s">
        <v>6</v>
      </c>
      <c r="D50" s="14">
        <v>1018.23</v>
      </c>
      <c r="E50" s="13">
        <v>971.2</v>
      </c>
      <c r="F50" s="13">
        <f>'Memorial de Cálculo'!K50:K50</f>
        <v>0</v>
      </c>
      <c r="G50" s="13">
        <f t="shared" si="6"/>
        <v>971.2</v>
      </c>
      <c r="H50" s="13">
        <f t="shared" si="7"/>
        <v>47.029999999999973</v>
      </c>
      <c r="I50" s="15">
        <v>2.3199999999999998</v>
      </c>
      <c r="J50" s="15">
        <f t="shared" si="1"/>
        <v>2362.29</v>
      </c>
      <c r="K50" s="15">
        <f t="shared" si="2"/>
        <v>2253.1799999999998</v>
      </c>
      <c r="L50" s="15">
        <f t="shared" si="8"/>
        <v>0</v>
      </c>
      <c r="M50" s="15">
        <f t="shared" si="9"/>
        <v>2253.1799999999998</v>
      </c>
      <c r="N50" s="15">
        <f t="shared" si="10"/>
        <v>109.11000000000013</v>
      </c>
      <c r="O50" s="22">
        <f t="shared" si="0"/>
        <v>0.95381176739519702</v>
      </c>
    </row>
    <row r="51" spans="1:15" ht="38.25" x14ac:dyDescent="0.2">
      <c r="A51" s="1" t="s">
        <v>100</v>
      </c>
      <c r="B51" s="1" t="s">
        <v>76</v>
      </c>
      <c r="C51" s="2" t="s">
        <v>12</v>
      </c>
      <c r="D51" s="14">
        <v>101.82</v>
      </c>
      <c r="E51" s="13">
        <v>17.5</v>
      </c>
      <c r="F51" s="13">
        <f>'Memorial de Cálculo'!K51:K51</f>
        <v>0</v>
      </c>
      <c r="G51" s="13">
        <f t="shared" si="6"/>
        <v>17.5</v>
      </c>
      <c r="H51" s="13">
        <f t="shared" si="7"/>
        <v>84.32</v>
      </c>
      <c r="I51" s="15">
        <v>11.06</v>
      </c>
      <c r="J51" s="15">
        <f t="shared" si="1"/>
        <v>1126.1300000000001</v>
      </c>
      <c r="K51" s="15">
        <f t="shared" si="2"/>
        <v>193.55</v>
      </c>
      <c r="L51" s="15">
        <f t="shared" si="8"/>
        <v>0</v>
      </c>
      <c r="M51" s="15">
        <f t="shared" si="9"/>
        <v>193.55</v>
      </c>
      <c r="N51" s="15">
        <f t="shared" si="10"/>
        <v>932.58000000000015</v>
      </c>
      <c r="O51" s="22">
        <f t="shared" si="0"/>
        <v>0.17187180876097785</v>
      </c>
    </row>
    <row r="52" spans="1:15" ht="25.5" x14ac:dyDescent="0.2">
      <c r="A52" s="1" t="s">
        <v>101</v>
      </c>
      <c r="B52" s="1" t="s">
        <v>78</v>
      </c>
      <c r="C52" s="2" t="s">
        <v>12</v>
      </c>
      <c r="D52" s="14">
        <v>132.37</v>
      </c>
      <c r="E52" s="13">
        <v>22.75</v>
      </c>
      <c r="F52" s="13">
        <f>'Memorial de Cálculo'!K52:K52</f>
        <v>0</v>
      </c>
      <c r="G52" s="13">
        <f t="shared" si="6"/>
        <v>22.75</v>
      </c>
      <c r="H52" s="13">
        <f t="shared" si="7"/>
        <v>109.62</v>
      </c>
      <c r="I52" s="15">
        <v>11.04</v>
      </c>
      <c r="J52" s="15">
        <f t="shared" si="1"/>
        <v>1461.36</v>
      </c>
      <c r="K52" s="15">
        <f t="shared" si="2"/>
        <v>251.16</v>
      </c>
      <c r="L52" s="15">
        <f t="shared" si="8"/>
        <v>0</v>
      </c>
      <c r="M52" s="15">
        <f t="shared" si="9"/>
        <v>251.16</v>
      </c>
      <c r="N52" s="15">
        <f t="shared" si="10"/>
        <v>1210.1999999999998</v>
      </c>
      <c r="O52" s="22">
        <f t="shared" si="0"/>
        <v>0.17186730169157499</v>
      </c>
    </row>
    <row r="53" spans="1:15" ht="25.5" x14ac:dyDescent="0.2">
      <c r="A53" s="1" t="s">
        <v>102</v>
      </c>
      <c r="B53" s="1" t="s">
        <v>59</v>
      </c>
      <c r="C53" s="2" t="s">
        <v>16</v>
      </c>
      <c r="D53" s="14">
        <v>2978.32</v>
      </c>
      <c r="E53" s="13">
        <v>511.88</v>
      </c>
      <c r="F53" s="13">
        <f>'Memorial de Cálculo'!K53:K53</f>
        <v>0</v>
      </c>
      <c r="G53" s="13">
        <f t="shared" si="6"/>
        <v>511.88</v>
      </c>
      <c r="H53" s="13">
        <f t="shared" si="7"/>
        <v>2466.44</v>
      </c>
      <c r="I53" s="15">
        <v>0.66</v>
      </c>
      <c r="J53" s="15">
        <f t="shared" si="1"/>
        <v>1965.69</v>
      </c>
      <c r="K53" s="15">
        <f t="shared" si="2"/>
        <v>337.84</v>
      </c>
      <c r="L53" s="15">
        <f t="shared" si="8"/>
        <v>0</v>
      </c>
      <c r="M53" s="15">
        <f t="shared" si="9"/>
        <v>337.84</v>
      </c>
      <c r="N53" s="15">
        <f t="shared" si="10"/>
        <v>1627.8500000000001</v>
      </c>
      <c r="O53" s="22">
        <f t="shared" si="0"/>
        <v>0.17186840244392554</v>
      </c>
    </row>
    <row r="54" spans="1:15" ht="25.5" x14ac:dyDescent="0.2">
      <c r="A54" s="1" t="s">
        <v>103</v>
      </c>
      <c r="B54" s="1" t="s">
        <v>83</v>
      </c>
      <c r="C54" s="2" t="s">
        <v>12</v>
      </c>
      <c r="D54" s="14">
        <v>101.82</v>
      </c>
      <c r="E54" s="13">
        <v>17.5</v>
      </c>
      <c r="F54" s="13">
        <v>-17.5</v>
      </c>
      <c r="G54" s="13">
        <f t="shared" si="6"/>
        <v>0</v>
      </c>
      <c r="H54" s="13">
        <f t="shared" si="7"/>
        <v>101.82</v>
      </c>
      <c r="I54" s="15">
        <v>3.82</v>
      </c>
      <c r="J54" s="15">
        <f t="shared" si="1"/>
        <v>388.95</v>
      </c>
      <c r="K54" s="15">
        <f t="shared" si="2"/>
        <v>66.849999999999994</v>
      </c>
      <c r="L54" s="15">
        <f t="shared" si="8"/>
        <v>-66.849999999999994</v>
      </c>
      <c r="M54" s="15">
        <f t="shared" si="9"/>
        <v>0</v>
      </c>
      <c r="N54" s="15">
        <f t="shared" si="10"/>
        <v>388.95</v>
      </c>
      <c r="O54" s="22">
        <f t="shared" si="0"/>
        <v>0</v>
      </c>
    </row>
    <row r="55" spans="1:15" ht="25.5" x14ac:dyDescent="0.2">
      <c r="A55" s="1" t="s">
        <v>104</v>
      </c>
      <c r="B55" s="1" t="s">
        <v>17</v>
      </c>
      <c r="C55" s="2" t="s">
        <v>6</v>
      </c>
      <c r="D55" s="14">
        <v>1018.23</v>
      </c>
      <c r="E55" s="13">
        <v>971.2</v>
      </c>
      <c r="F55" s="13">
        <f>'Memorial de Cálculo'!K55:K55</f>
        <v>0</v>
      </c>
      <c r="G55" s="13">
        <f t="shared" si="6"/>
        <v>971.2</v>
      </c>
      <c r="H55" s="13">
        <f t="shared" si="7"/>
        <v>47.029999999999973</v>
      </c>
      <c r="I55" s="15">
        <v>104.79</v>
      </c>
      <c r="J55" s="15">
        <f t="shared" si="1"/>
        <v>106700.32</v>
      </c>
      <c r="K55" s="15">
        <f t="shared" si="2"/>
        <v>101772.05</v>
      </c>
      <c r="L55" s="15">
        <f t="shared" si="8"/>
        <v>0</v>
      </c>
      <c r="M55" s="15">
        <f t="shared" si="9"/>
        <v>101772.05</v>
      </c>
      <c r="N55" s="15">
        <f t="shared" si="10"/>
        <v>4928.2700000000041</v>
      </c>
      <c r="O55" s="22">
        <f t="shared" si="0"/>
        <v>0.95381204105104833</v>
      </c>
    </row>
    <row r="56" spans="1:15" ht="38.25" x14ac:dyDescent="0.2">
      <c r="A56" s="1" t="s">
        <v>105</v>
      </c>
      <c r="B56" s="1" t="s">
        <v>86</v>
      </c>
      <c r="C56" s="2" t="s">
        <v>19</v>
      </c>
      <c r="D56" s="14">
        <v>308</v>
      </c>
      <c r="E56" s="13">
        <v>315.39999999999998</v>
      </c>
      <c r="F56" s="13">
        <f>'Memorial de Cálculo'!K56:K56</f>
        <v>0</v>
      </c>
      <c r="G56" s="13">
        <f t="shared" si="6"/>
        <v>315.39999999999998</v>
      </c>
      <c r="H56" s="13">
        <f t="shared" si="7"/>
        <v>-7.3999999999999773</v>
      </c>
      <c r="I56" s="15">
        <v>52.07</v>
      </c>
      <c r="J56" s="15">
        <f t="shared" si="1"/>
        <v>16037.56</v>
      </c>
      <c r="K56" s="15">
        <f t="shared" si="2"/>
        <v>16422.88</v>
      </c>
      <c r="L56" s="15">
        <f t="shared" si="8"/>
        <v>0</v>
      </c>
      <c r="M56" s="15">
        <f t="shared" si="9"/>
        <v>16422.88</v>
      </c>
      <c r="N56" s="15">
        <f t="shared" si="10"/>
        <v>-385.32000000000153</v>
      </c>
      <c r="O56" s="22">
        <f t="shared" si="0"/>
        <v>1.0240260987332239</v>
      </c>
    </row>
    <row r="57" spans="1:15" ht="25.5" x14ac:dyDescent="0.2">
      <c r="A57" s="1" t="s">
        <v>106</v>
      </c>
      <c r="B57" s="1" t="s">
        <v>88</v>
      </c>
      <c r="C57" s="2" t="s">
        <v>7</v>
      </c>
      <c r="D57" s="14">
        <v>308</v>
      </c>
      <c r="E57" s="13">
        <v>315.39999999999998</v>
      </c>
      <c r="F57" s="13">
        <f>'Memorial de Cálculo'!K57:K57</f>
        <v>0</v>
      </c>
      <c r="G57" s="13">
        <f t="shared" si="6"/>
        <v>315.39999999999998</v>
      </c>
      <c r="H57" s="13">
        <f t="shared" si="7"/>
        <v>-7.3999999999999773</v>
      </c>
      <c r="I57" s="15">
        <v>7.42</v>
      </c>
      <c r="J57" s="15">
        <f t="shared" si="1"/>
        <v>2285.36</v>
      </c>
      <c r="K57" s="15">
        <f t="shared" si="2"/>
        <v>2340.27</v>
      </c>
      <c r="L57" s="15">
        <f t="shared" si="8"/>
        <v>0</v>
      </c>
      <c r="M57" s="15">
        <f t="shared" si="9"/>
        <v>2340.27</v>
      </c>
      <c r="N57" s="15">
        <f t="shared" si="10"/>
        <v>-54.909999999999854</v>
      </c>
      <c r="O57" s="22">
        <f t="shared" si="0"/>
        <v>1.02402684916162</v>
      </c>
    </row>
    <row r="58" spans="1:15" x14ac:dyDescent="0.2">
      <c r="A58" s="1" t="s">
        <v>107</v>
      </c>
      <c r="B58" s="1" t="s">
        <v>18</v>
      </c>
      <c r="C58" s="2" t="s">
        <v>7</v>
      </c>
      <c r="D58" s="14">
        <v>50</v>
      </c>
      <c r="E58" s="13">
        <v>0</v>
      </c>
      <c r="F58" s="13">
        <f>'Memorial de Cálculo'!K58:K58</f>
        <v>0</v>
      </c>
      <c r="G58" s="13">
        <f t="shared" si="6"/>
        <v>0</v>
      </c>
      <c r="H58" s="13">
        <f t="shared" si="7"/>
        <v>50</v>
      </c>
      <c r="I58" s="15">
        <v>42.56</v>
      </c>
      <c r="J58" s="15">
        <f t="shared" si="1"/>
        <v>2128</v>
      </c>
      <c r="K58" s="15">
        <f t="shared" si="2"/>
        <v>0</v>
      </c>
      <c r="L58" s="15">
        <f t="shared" si="8"/>
        <v>0</v>
      </c>
      <c r="M58" s="15">
        <f t="shared" si="9"/>
        <v>0</v>
      </c>
      <c r="N58" s="15">
        <f t="shared" si="10"/>
        <v>2128</v>
      </c>
      <c r="O58" s="22">
        <f t="shared" si="0"/>
        <v>0</v>
      </c>
    </row>
    <row r="59" spans="1:15" x14ac:dyDescent="0.2">
      <c r="A59" s="1" t="s">
        <v>108</v>
      </c>
      <c r="B59" s="1" t="s">
        <v>91</v>
      </c>
      <c r="C59" s="2" t="s">
        <v>19</v>
      </c>
      <c r="D59" s="14">
        <v>308</v>
      </c>
      <c r="E59" s="13">
        <v>0</v>
      </c>
      <c r="F59" s="13">
        <f>'Memorial de Cálculo'!K59:K59</f>
        <v>0</v>
      </c>
      <c r="G59" s="13">
        <f t="shared" si="6"/>
        <v>0</v>
      </c>
      <c r="H59" s="13">
        <f t="shared" si="7"/>
        <v>308</v>
      </c>
      <c r="I59" s="15">
        <v>1.58</v>
      </c>
      <c r="J59" s="15">
        <f t="shared" si="1"/>
        <v>486.64</v>
      </c>
      <c r="K59" s="15">
        <f t="shared" si="2"/>
        <v>0</v>
      </c>
      <c r="L59" s="15">
        <f t="shared" si="8"/>
        <v>0</v>
      </c>
      <c r="M59" s="15">
        <f t="shared" si="9"/>
        <v>0</v>
      </c>
      <c r="N59" s="15">
        <f t="shared" si="10"/>
        <v>486.64</v>
      </c>
      <c r="O59" s="22">
        <f t="shared" si="0"/>
        <v>0</v>
      </c>
    </row>
    <row r="60" spans="1:15" x14ac:dyDescent="0.2">
      <c r="A60" s="7" t="s">
        <v>109</v>
      </c>
      <c r="B60" s="7" t="s">
        <v>110</v>
      </c>
      <c r="C60" s="8"/>
      <c r="D60" s="16"/>
      <c r="E60" s="17"/>
      <c r="F60" s="17"/>
      <c r="G60" s="17"/>
      <c r="H60" s="17"/>
      <c r="I60" s="18"/>
      <c r="J60" s="19">
        <f>SUM(J61,J76)</f>
        <v>191499.65000000002</v>
      </c>
      <c r="K60" s="19">
        <f>SUM(K61,K76)</f>
        <v>0</v>
      </c>
      <c r="L60" s="19">
        <f>SUM(L61,L76)</f>
        <v>0</v>
      </c>
      <c r="M60" s="19">
        <f>SUM(M61,M76)</f>
        <v>0</v>
      </c>
      <c r="N60" s="19">
        <f>SUM(N61,N76)</f>
        <v>191499.65000000002</v>
      </c>
      <c r="O60" s="23">
        <f t="shared" si="0"/>
        <v>0</v>
      </c>
    </row>
    <row r="61" spans="1:15" x14ac:dyDescent="0.2">
      <c r="A61" s="7" t="s">
        <v>111</v>
      </c>
      <c r="B61" s="7" t="s">
        <v>14</v>
      </c>
      <c r="C61" s="8"/>
      <c r="D61" s="16"/>
      <c r="E61" s="17"/>
      <c r="F61" s="17"/>
      <c r="G61" s="17"/>
      <c r="H61" s="17"/>
      <c r="I61" s="18"/>
      <c r="J61" s="19">
        <f>SUM(J62:J75)</f>
        <v>139059.98000000001</v>
      </c>
      <c r="K61" s="19">
        <f>SUM(K62:K75)</f>
        <v>0</v>
      </c>
      <c r="L61" s="19">
        <f>SUM(L62:L75)</f>
        <v>0</v>
      </c>
      <c r="M61" s="19">
        <f>SUM(M62:M75)</f>
        <v>0</v>
      </c>
      <c r="N61" s="19">
        <f>SUM(N62:N75)</f>
        <v>139059.98000000001</v>
      </c>
      <c r="O61" s="23">
        <f t="shared" si="0"/>
        <v>0</v>
      </c>
    </row>
    <row r="62" spans="1:15" x14ac:dyDescent="0.2">
      <c r="A62" s="1" t="s">
        <v>112</v>
      </c>
      <c r="B62" s="1" t="s">
        <v>67</v>
      </c>
      <c r="C62" s="2" t="s">
        <v>19</v>
      </c>
      <c r="D62" s="14">
        <v>167.13</v>
      </c>
      <c r="E62" s="13">
        <v>0</v>
      </c>
      <c r="F62" s="13">
        <f>'Memorial de Cálculo'!K62:K62</f>
        <v>0</v>
      </c>
      <c r="G62" s="13">
        <f t="shared" si="6"/>
        <v>0</v>
      </c>
      <c r="H62" s="13">
        <f t="shared" si="7"/>
        <v>167.13</v>
      </c>
      <c r="I62" s="15">
        <v>0.38</v>
      </c>
      <c r="J62" s="15">
        <f t="shared" si="1"/>
        <v>63.51</v>
      </c>
      <c r="K62" s="15">
        <f t="shared" si="2"/>
        <v>0</v>
      </c>
      <c r="L62" s="15">
        <f t="shared" si="8"/>
        <v>0</v>
      </c>
      <c r="M62" s="15">
        <f t="shared" si="9"/>
        <v>0</v>
      </c>
      <c r="N62" s="15">
        <f t="shared" si="10"/>
        <v>63.51</v>
      </c>
      <c r="O62" s="22">
        <f t="shared" si="0"/>
        <v>0</v>
      </c>
    </row>
    <row r="63" spans="1:15" ht="25.5" x14ac:dyDescent="0.2">
      <c r="A63" s="1" t="s">
        <v>113</v>
      </c>
      <c r="B63" s="1" t="s">
        <v>69</v>
      </c>
      <c r="C63" s="2" t="s">
        <v>12</v>
      </c>
      <c r="D63" s="14">
        <v>322.37</v>
      </c>
      <c r="E63" s="13">
        <v>0</v>
      </c>
      <c r="F63" s="13">
        <f>'Memorial de Cálculo'!K63:K63</f>
        <v>0</v>
      </c>
      <c r="G63" s="13">
        <f t="shared" si="6"/>
        <v>0</v>
      </c>
      <c r="H63" s="13">
        <f t="shared" si="7"/>
        <v>322.37</v>
      </c>
      <c r="I63" s="15">
        <v>8.67</v>
      </c>
      <c r="J63" s="15">
        <f t="shared" si="1"/>
        <v>2794.95</v>
      </c>
      <c r="K63" s="15">
        <f t="shared" si="2"/>
        <v>0</v>
      </c>
      <c r="L63" s="15">
        <f t="shared" si="8"/>
        <v>0</v>
      </c>
      <c r="M63" s="15">
        <f t="shared" si="9"/>
        <v>0</v>
      </c>
      <c r="N63" s="15">
        <f t="shared" si="10"/>
        <v>2794.95</v>
      </c>
      <c r="O63" s="22">
        <f t="shared" si="0"/>
        <v>0</v>
      </c>
    </row>
    <row r="64" spans="1:15" x14ac:dyDescent="0.2">
      <c r="A64" s="1" t="s">
        <v>114</v>
      </c>
      <c r="B64" s="1" t="s">
        <v>71</v>
      </c>
      <c r="C64" s="2" t="s">
        <v>12</v>
      </c>
      <c r="D64" s="14">
        <v>369.4</v>
      </c>
      <c r="E64" s="13">
        <v>0</v>
      </c>
      <c r="F64" s="13">
        <f>'Memorial de Cálculo'!K64:K64</f>
        <v>0</v>
      </c>
      <c r="G64" s="13">
        <f t="shared" si="6"/>
        <v>0</v>
      </c>
      <c r="H64" s="13">
        <f t="shared" si="7"/>
        <v>369.4</v>
      </c>
      <c r="I64" s="15">
        <v>0.84</v>
      </c>
      <c r="J64" s="15">
        <f t="shared" si="1"/>
        <v>310.3</v>
      </c>
      <c r="K64" s="15">
        <f t="shared" si="2"/>
        <v>0</v>
      </c>
      <c r="L64" s="15">
        <f t="shared" si="8"/>
        <v>0</v>
      </c>
      <c r="M64" s="15">
        <f t="shared" si="9"/>
        <v>0</v>
      </c>
      <c r="N64" s="15">
        <f t="shared" si="10"/>
        <v>310.3</v>
      </c>
      <c r="O64" s="22">
        <f t="shared" si="0"/>
        <v>0</v>
      </c>
    </row>
    <row r="65" spans="1:15" ht="25.5" x14ac:dyDescent="0.2">
      <c r="A65" s="1" t="s">
        <v>115</v>
      </c>
      <c r="B65" s="1" t="s">
        <v>59</v>
      </c>
      <c r="C65" s="2" t="s">
        <v>16</v>
      </c>
      <c r="D65" s="14">
        <v>8311.39</v>
      </c>
      <c r="E65" s="13">
        <v>0</v>
      </c>
      <c r="F65" s="13">
        <f>'Memorial de Cálculo'!K65:K65</f>
        <v>0</v>
      </c>
      <c r="G65" s="13">
        <f t="shared" si="6"/>
        <v>0</v>
      </c>
      <c r="H65" s="13">
        <f t="shared" si="7"/>
        <v>8311.39</v>
      </c>
      <c r="I65" s="15">
        <v>0.66</v>
      </c>
      <c r="J65" s="15">
        <f t="shared" si="1"/>
        <v>5485.52</v>
      </c>
      <c r="K65" s="15">
        <f t="shared" si="2"/>
        <v>0</v>
      </c>
      <c r="L65" s="15">
        <f t="shared" si="8"/>
        <v>0</v>
      </c>
      <c r="M65" s="15">
        <f t="shared" si="9"/>
        <v>0</v>
      </c>
      <c r="N65" s="15">
        <f t="shared" si="10"/>
        <v>5485.52</v>
      </c>
      <c r="O65" s="22">
        <f t="shared" si="0"/>
        <v>0</v>
      </c>
    </row>
    <row r="66" spans="1:15" ht="25.5" x14ac:dyDescent="0.2">
      <c r="A66" s="1" t="s">
        <v>116</v>
      </c>
      <c r="B66" s="1" t="s">
        <v>74</v>
      </c>
      <c r="C66" s="2" t="s">
        <v>6</v>
      </c>
      <c r="D66" s="14">
        <v>973.27</v>
      </c>
      <c r="E66" s="13">
        <v>0</v>
      </c>
      <c r="F66" s="13">
        <f>'Memorial de Cálculo'!K66:K66</f>
        <v>0</v>
      </c>
      <c r="G66" s="13">
        <f t="shared" si="6"/>
        <v>0</v>
      </c>
      <c r="H66" s="13">
        <f t="shared" si="7"/>
        <v>973.27</v>
      </c>
      <c r="I66" s="15">
        <v>2.3199999999999998</v>
      </c>
      <c r="J66" s="15">
        <f t="shared" si="1"/>
        <v>2257.9899999999998</v>
      </c>
      <c r="K66" s="15">
        <f t="shared" si="2"/>
        <v>0</v>
      </c>
      <c r="L66" s="15">
        <f t="shared" si="8"/>
        <v>0</v>
      </c>
      <c r="M66" s="15">
        <f t="shared" si="9"/>
        <v>0</v>
      </c>
      <c r="N66" s="15">
        <f t="shared" si="10"/>
        <v>2257.9899999999998</v>
      </c>
      <c r="O66" s="22">
        <f t="shared" si="0"/>
        <v>0</v>
      </c>
    </row>
    <row r="67" spans="1:15" ht="38.25" x14ac:dyDescent="0.2">
      <c r="A67" s="1" t="s">
        <v>117</v>
      </c>
      <c r="B67" s="1" t="s">
        <v>76</v>
      </c>
      <c r="C67" s="2" t="s">
        <v>12</v>
      </c>
      <c r="D67" s="14">
        <v>97.33</v>
      </c>
      <c r="E67" s="13">
        <v>0</v>
      </c>
      <c r="F67" s="13">
        <f>'Memorial de Cálculo'!K67:K67</f>
        <v>0</v>
      </c>
      <c r="G67" s="13">
        <f t="shared" si="6"/>
        <v>0</v>
      </c>
      <c r="H67" s="13">
        <f t="shared" si="7"/>
        <v>97.33</v>
      </c>
      <c r="I67" s="15">
        <v>11.06</v>
      </c>
      <c r="J67" s="15">
        <f t="shared" si="1"/>
        <v>1076.47</v>
      </c>
      <c r="K67" s="15">
        <f t="shared" si="2"/>
        <v>0</v>
      </c>
      <c r="L67" s="15">
        <f t="shared" si="8"/>
        <v>0</v>
      </c>
      <c r="M67" s="15">
        <f t="shared" si="9"/>
        <v>0</v>
      </c>
      <c r="N67" s="15">
        <f t="shared" si="10"/>
        <v>1076.47</v>
      </c>
      <c r="O67" s="22">
        <f t="shared" si="0"/>
        <v>0</v>
      </c>
    </row>
    <row r="68" spans="1:15" ht="25.5" x14ac:dyDescent="0.2">
      <c r="A68" s="1" t="s">
        <v>118</v>
      </c>
      <c r="B68" s="1" t="s">
        <v>78</v>
      </c>
      <c r="C68" s="2" t="s">
        <v>12</v>
      </c>
      <c r="D68" s="14">
        <v>126.53</v>
      </c>
      <c r="E68" s="13">
        <v>0</v>
      </c>
      <c r="F68" s="13">
        <f>'Memorial de Cálculo'!K68:K68</f>
        <v>0</v>
      </c>
      <c r="G68" s="13">
        <f t="shared" si="6"/>
        <v>0</v>
      </c>
      <c r="H68" s="13">
        <f t="shared" si="7"/>
        <v>126.53</v>
      </c>
      <c r="I68" s="15">
        <v>11.04</v>
      </c>
      <c r="J68" s="15">
        <f t="shared" si="1"/>
        <v>1396.89</v>
      </c>
      <c r="K68" s="15">
        <f t="shared" si="2"/>
        <v>0</v>
      </c>
      <c r="L68" s="15">
        <f t="shared" si="8"/>
        <v>0</v>
      </c>
      <c r="M68" s="15">
        <f t="shared" si="9"/>
        <v>0</v>
      </c>
      <c r="N68" s="15">
        <f t="shared" si="10"/>
        <v>1396.89</v>
      </c>
      <c r="O68" s="22">
        <f t="shared" si="0"/>
        <v>0</v>
      </c>
    </row>
    <row r="69" spans="1:15" ht="25.5" x14ac:dyDescent="0.2">
      <c r="A69" s="1" t="s">
        <v>119</v>
      </c>
      <c r="B69" s="1" t="s">
        <v>59</v>
      </c>
      <c r="C69" s="2" t="s">
        <v>16</v>
      </c>
      <c r="D69" s="14">
        <v>2846.81</v>
      </c>
      <c r="E69" s="13">
        <v>0</v>
      </c>
      <c r="F69" s="13">
        <f>'Memorial de Cálculo'!K69:K69</f>
        <v>0</v>
      </c>
      <c r="G69" s="13">
        <f t="shared" si="6"/>
        <v>0</v>
      </c>
      <c r="H69" s="13">
        <f t="shared" si="7"/>
        <v>2846.81</v>
      </c>
      <c r="I69" s="15">
        <v>0.66</v>
      </c>
      <c r="J69" s="15">
        <f t="shared" si="1"/>
        <v>1878.89</v>
      </c>
      <c r="K69" s="15">
        <f t="shared" si="2"/>
        <v>0</v>
      </c>
      <c r="L69" s="15">
        <f t="shared" si="8"/>
        <v>0</v>
      </c>
      <c r="M69" s="15">
        <f t="shared" si="9"/>
        <v>0</v>
      </c>
      <c r="N69" s="15">
        <f t="shared" si="10"/>
        <v>1878.89</v>
      </c>
      <c r="O69" s="22">
        <f t="shared" si="0"/>
        <v>0</v>
      </c>
    </row>
    <row r="70" spans="1:15" ht="25.5" x14ac:dyDescent="0.2">
      <c r="A70" s="1" t="s">
        <v>120</v>
      </c>
      <c r="B70" s="1" t="s">
        <v>83</v>
      </c>
      <c r="C70" s="2" t="s">
        <v>12</v>
      </c>
      <c r="D70" s="14">
        <v>97.33</v>
      </c>
      <c r="E70" s="13">
        <v>0</v>
      </c>
      <c r="F70" s="13">
        <f>'Memorial de Cálculo'!K70:K70</f>
        <v>0</v>
      </c>
      <c r="G70" s="13">
        <f t="shared" si="6"/>
        <v>0</v>
      </c>
      <c r="H70" s="13">
        <f t="shared" si="7"/>
        <v>97.33</v>
      </c>
      <c r="I70" s="15">
        <v>3.82</v>
      </c>
      <c r="J70" s="15">
        <f t="shared" si="1"/>
        <v>371.8</v>
      </c>
      <c r="K70" s="15">
        <f t="shared" si="2"/>
        <v>0</v>
      </c>
      <c r="L70" s="15">
        <f t="shared" si="8"/>
        <v>0</v>
      </c>
      <c r="M70" s="15">
        <f t="shared" si="9"/>
        <v>0</v>
      </c>
      <c r="N70" s="15">
        <f t="shared" si="10"/>
        <v>371.8</v>
      </c>
      <c r="O70" s="22">
        <f t="shared" si="0"/>
        <v>0</v>
      </c>
    </row>
    <row r="71" spans="1:15" ht="25.5" x14ac:dyDescent="0.2">
      <c r="A71" s="1" t="s">
        <v>121</v>
      </c>
      <c r="B71" s="1" t="s">
        <v>17</v>
      </c>
      <c r="C71" s="2" t="s">
        <v>6</v>
      </c>
      <c r="D71" s="14">
        <v>973.27</v>
      </c>
      <c r="E71" s="13">
        <v>0</v>
      </c>
      <c r="F71" s="13">
        <f>'Memorial de Cálculo'!K71:K71</f>
        <v>0</v>
      </c>
      <c r="G71" s="13">
        <f t="shared" si="6"/>
        <v>0</v>
      </c>
      <c r="H71" s="13">
        <f t="shared" si="7"/>
        <v>973.27</v>
      </c>
      <c r="I71" s="15">
        <v>104.79</v>
      </c>
      <c r="J71" s="15">
        <f t="shared" si="1"/>
        <v>101988.96</v>
      </c>
      <c r="K71" s="15">
        <f t="shared" si="2"/>
        <v>0</v>
      </c>
      <c r="L71" s="15">
        <f t="shared" si="8"/>
        <v>0</v>
      </c>
      <c r="M71" s="15">
        <f t="shared" si="9"/>
        <v>0</v>
      </c>
      <c r="N71" s="15">
        <f t="shared" si="10"/>
        <v>101988.96</v>
      </c>
      <c r="O71" s="22">
        <f t="shared" ref="O71:O134" si="11">M71/J71</f>
        <v>0</v>
      </c>
    </row>
    <row r="72" spans="1:15" ht="38.25" x14ac:dyDescent="0.2">
      <c r="A72" s="1" t="s">
        <v>122</v>
      </c>
      <c r="B72" s="1" t="s">
        <v>86</v>
      </c>
      <c r="C72" s="2" t="s">
        <v>19</v>
      </c>
      <c r="D72" s="14">
        <v>334.26</v>
      </c>
      <c r="E72" s="13">
        <v>0</v>
      </c>
      <c r="F72" s="13">
        <f>'Memorial de Cálculo'!K72:K72</f>
        <v>0</v>
      </c>
      <c r="G72" s="13">
        <f t="shared" si="6"/>
        <v>0</v>
      </c>
      <c r="H72" s="13">
        <f t="shared" si="7"/>
        <v>334.26</v>
      </c>
      <c r="I72" s="15">
        <v>52.07</v>
      </c>
      <c r="J72" s="15">
        <f t="shared" si="1"/>
        <v>17404.919999999998</v>
      </c>
      <c r="K72" s="15">
        <f t="shared" si="2"/>
        <v>0</v>
      </c>
      <c r="L72" s="15">
        <f t="shared" si="8"/>
        <v>0</v>
      </c>
      <c r="M72" s="15">
        <f t="shared" si="9"/>
        <v>0</v>
      </c>
      <c r="N72" s="15">
        <f t="shared" si="10"/>
        <v>17404.919999999998</v>
      </c>
      <c r="O72" s="22">
        <f t="shared" si="11"/>
        <v>0</v>
      </c>
    </row>
    <row r="73" spans="1:15" ht="25.5" x14ac:dyDescent="0.2">
      <c r="A73" s="1" t="s">
        <v>123</v>
      </c>
      <c r="B73" s="1" t="s">
        <v>88</v>
      </c>
      <c r="C73" s="2" t="s">
        <v>7</v>
      </c>
      <c r="D73" s="14">
        <v>334.26</v>
      </c>
      <c r="E73" s="13">
        <v>0</v>
      </c>
      <c r="F73" s="13">
        <f>'Memorial de Cálculo'!K73:K73</f>
        <v>0</v>
      </c>
      <c r="G73" s="13">
        <f t="shared" si="6"/>
        <v>0</v>
      </c>
      <c r="H73" s="13">
        <f t="shared" si="7"/>
        <v>334.26</v>
      </c>
      <c r="I73" s="15">
        <v>7.42</v>
      </c>
      <c r="J73" s="15">
        <f t="shared" ref="J73:J136" si="12">ROUND(D73*I73,2)</f>
        <v>2480.21</v>
      </c>
      <c r="K73" s="15">
        <f t="shared" ref="K73:K136" si="13">ROUND(E73*I73,2)</f>
        <v>0</v>
      </c>
      <c r="L73" s="15">
        <f t="shared" si="8"/>
        <v>0</v>
      </c>
      <c r="M73" s="15">
        <f t="shared" si="9"/>
        <v>0</v>
      </c>
      <c r="N73" s="15">
        <f t="shared" si="10"/>
        <v>2480.21</v>
      </c>
      <c r="O73" s="22">
        <f t="shared" si="11"/>
        <v>0</v>
      </c>
    </row>
    <row r="74" spans="1:15" x14ac:dyDescent="0.2">
      <c r="A74" s="1" t="s">
        <v>124</v>
      </c>
      <c r="B74" s="1" t="s">
        <v>18</v>
      </c>
      <c r="C74" s="2" t="s">
        <v>7</v>
      </c>
      <c r="D74" s="14">
        <v>24</v>
      </c>
      <c r="E74" s="13">
        <v>0</v>
      </c>
      <c r="F74" s="13">
        <f>'Memorial de Cálculo'!K74:K74</f>
        <v>0</v>
      </c>
      <c r="G74" s="13">
        <f t="shared" si="6"/>
        <v>0</v>
      </c>
      <c r="H74" s="13">
        <f t="shared" si="7"/>
        <v>24</v>
      </c>
      <c r="I74" s="15">
        <v>42.56</v>
      </c>
      <c r="J74" s="15">
        <f t="shared" si="12"/>
        <v>1021.44</v>
      </c>
      <c r="K74" s="15">
        <f t="shared" si="13"/>
        <v>0</v>
      </c>
      <c r="L74" s="15">
        <f t="shared" si="8"/>
        <v>0</v>
      </c>
      <c r="M74" s="15">
        <f t="shared" si="9"/>
        <v>0</v>
      </c>
      <c r="N74" s="15">
        <f t="shared" si="10"/>
        <v>1021.44</v>
      </c>
      <c r="O74" s="22">
        <f t="shared" si="11"/>
        <v>0</v>
      </c>
    </row>
    <row r="75" spans="1:15" x14ac:dyDescent="0.2">
      <c r="A75" s="1" t="s">
        <v>125</v>
      </c>
      <c r="B75" s="1" t="s">
        <v>91</v>
      </c>
      <c r="C75" s="2" t="s">
        <v>19</v>
      </c>
      <c r="D75" s="14">
        <v>334.26</v>
      </c>
      <c r="E75" s="13">
        <v>0</v>
      </c>
      <c r="F75" s="13">
        <f>'Memorial de Cálculo'!K75:K75</f>
        <v>0</v>
      </c>
      <c r="G75" s="13">
        <f t="shared" si="6"/>
        <v>0</v>
      </c>
      <c r="H75" s="13">
        <f t="shared" si="7"/>
        <v>334.26</v>
      </c>
      <c r="I75" s="15">
        <v>1.58</v>
      </c>
      <c r="J75" s="15">
        <f t="shared" si="12"/>
        <v>528.13</v>
      </c>
      <c r="K75" s="15">
        <f t="shared" si="13"/>
        <v>0</v>
      </c>
      <c r="L75" s="15">
        <f t="shared" si="8"/>
        <v>0</v>
      </c>
      <c r="M75" s="15">
        <f t="shared" si="9"/>
        <v>0</v>
      </c>
      <c r="N75" s="15">
        <f t="shared" si="10"/>
        <v>528.13</v>
      </c>
      <c r="O75" s="22">
        <f t="shared" si="11"/>
        <v>0</v>
      </c>
    </row>
    <row r="76" spans="1:15" x14ac:dyDescent="0.2">
      <c r="A76" s="7" t="s">
        <v>126</v>
      </c>
      <c r="B76" s="7" t="s">
        <v>127</v>
      </c>
      <c r="C76" s="8"/>
      <c r="D76" s="16"/>
      <c r="E76" s="17"/>
      <c r="F76" s="17"/>
      <c r="G76" s="17"/>
      <c r="H76" s="17"/>
      <c r="I76" s="18"/>
      <c r="J76" s="19">
        <f>SUM(J77:J87)</f>
        <v>52439.670000000006</v>
      </c>
      <c r="K76" s="19">
        <f>SUM(K77:K87)</f>
        <v>0</v>
      </c>
      <c r="L76" s="19">
        <f>SUM(L77:L87)</f>
        <v>0</v>
      </c>
      <c r="M76" s="19">
        <f>SUM(M77:M87)</f>
        <v>0</v>
      </c>
      <c r="N76" s="19">
        <f>SUM(N77:N87)</f>
        <v>52439.670000000006</v>
      </c>
      <c r="O76" s="23">
        <f t="shared" si="11"/>
        <v>0</v>
      </c>
    </row>
    <row r="77" spans="1:15" x14ac:dyDescent="0.2">
      <c r="A77" s="1" t="s">
        <v>128</v>
      </c>
      <c r="B77" s="1" t="s">
        <v>129</v>
      </c>
      <c r="C77" s="2" t="s">
        <v>7</v>
      </c>
      <c r="D77" s="14">
        <v>82.99</v>
      </c>
      <c r="E77" s="13">
        <v>0</v>
      </c>
      <c r="F77" s="13">
        <f>'Memorial de Cálculo'!K77:K77</f>
        <v>0</v>
      </c>
      <c r="G77" s="13">
        <f t="shared" si="6"/>
        <v>0</v>
      </c>
      <c r="H77" s="13">
        <f t="shared" si="7"/>
        <v>82.99</v>
      </c>
      <c r="I77" s="15">
        <v>1.92</v>
      </c>
      <c r="J77" s="15">
        <f t="shared" si="12"/>
        <v>159.34</v>
      </c>
      <c r="K77" s="15">
        <f t="shared" si="13"/>
        <v>0</v>
      </c>
      <c r="L77" s="15">
        <f t="shared" si="8"/>
        <v>0</v>
      </c>
      <c r="M77" s="15">
        <f t="shared" si="9"/>
        <v>0</v>
      </c>
      <c r="N77" s="15">
        <f t="shared" si="10"/>
        <v>159.34</v>
      </c>
      <c r="O77" s="22">
        <f t="shared" si="11"/>
        <v>0</v>
      </c>
    </row>
    <row r="78" spans="1:15" ht="38.25" x14ac:dyDescent="0.2">
      <c r="A78" s="1" t="s">
        <v>130</v>
      </c>
      <c r="B78" s="1" t="s">
        <v>131</v>
      </c>
      <c r="C78" s="2" t="s">
        <v>12</v>
      </c>
      <c r="D78" s="14">
        <v>135.29</v>
      </c>
      <c r="E78" s="13">
        <v>0</v>
      </c>
      <c r="F78" s="13">
        <f>'Memorial de Cálculo'!K78:K78</f>
        <v>0</v>
      </c>
      <c r="G78" s="13">
        <f t="shared" ref="G78:G141" si="14">E78+F78</f>
        <v>0</v>
      </c>
      <c r="H78" s="13">
        <f t="shared" ref="H78:H141" si="15">D78-G78</f>
        <v>135.29</v>
      </c>
      <c r="I78" s="15">
        <v>12.11</v>
      </c>
      <c r="J78" s="15">
        <f t="shared" si="12"/>
        <v>1638.36</v>
      </c>
      <c r="K78" s="15">
        <f t="shared" si="13"/>
        <v>0</v>
      </c>
      <c r="L78" s="15">
        <f t="shared" si="8"/>
        <v>0</v>
      </c>
      <c r="M78" s="15">
        <f t="shared" si="9"/>
        <v>0</v>
      </c>
      <c r="N78" s="15">
        <f t="shared" si="10"/>
        <v>1638.36</v>
      </c>
      <c r="O78" s="22">
        <f t="shared" si="11"/>
        <v>0</v>
      </c>
    </row>
    <row r="79" spans="1:15" ht="25.5" x14ac:dyDescent="0.2">
      <c r="A79" s="1" t="s">
        <v>132</v>
      </c>
      <c r="B79" s="1" t="s">
        <v>133</v>
      </c>
      <c r="C79" s="2" t="s">
        <v>12</v>
      </c>
      <c r="D79" s="14">
        <v>9.4499999999999993</v>
      </c>
      <c r="E79" s="13">
        <v>0</v>
      </c>
      <c r="F79" s="13">
        <f>'Memorial de Cálculo'!K79:K79</f>
        <v>0</v>
      </c>
      <c r="G79" s="13">
        <f t="shared" si="14"/>
        <v>0</v>
      </c>
      <c r="H79" s="13">
        <f t="shared" si="15"/>
        <v>9.4499999999999993</v>
      </c>
      <c r="I79" s="15">
        <v>141.11000000000001</v>
      </c>
      <c r="J79" s="15">
        <f t="shared" si="12"/>
        <v>1333.49</v>
      </c>
      <c r="K79" s="15">
        <f t="shared" si="13"/>
        <v>0</v>
      </c>
      <c r="L79" s="15">
        <f t="shared" si="8"/>
        <v>0</v>
      </c>
      <c r="M79" s="15">
        <f t="shared" si="9"/>
        <v>0</v>
      </c>
      <c r="N79" s="15">
        <f t="shared" si="10"/>
        <v>1333.49</v>
      </c>
      <c r="O79" s="22">
        <f t="shared" si="11"/>
        <v>0</v>
      </c>
    </row>
    <row r="80" spans="1:15" ht="38.25" x14ac:dyDescent="0.2">
      <c r="A80" s="1" t="s">
        <v>134</v>
      </c>
      <c r="B80" s="1" t="s">
        <v>135</v>
      </c>
      <c r="C80" s="2" t="s">
        <v>19</v>
      </c>
      <c r="D80" s="14">
        <v>61.89</v>
      </c>
      <c r="E80" s="13">
        <v>0</v>
      </c>
      <c r="F80" s="13">
        <f>'Memorial de Cálculo'!K80:K80</f>
        <v>0</v>
      </c>
      <c r="G80" s="13">
        <f t="shared" si="14"/>
        <v>0</v>
      </c>
      <c r="H80" s="13">
        <f t="shared" si="15"/>
        <v>61.89</v>
      </c>
      <c r="I80" s="15">
        <v>149.16999999999999</v>
      </c>
      <c r="J80" s="15">
        <f t="shared" si="12"/>
        <v>9232.1299999999992</v>
      </c>
      <c r="K80" s="15">
        <f t="shared" si="13"/>
        <v>0</v>
      </c>
      <c r="L80" s="15">
        <f t="shared" si="8"/>
        <v>0</v>
      </c>
      <c r="M80" s="15">
        <f t="shared" si="9"/>
        <v>0</v>
      </c>
      <c r="N80" s="15">
        <f t="shared" si="10"/>
        <v>9232.1299999999992</v>
      </c>
      <c r="O80" s="22">
        <f t="shared" si="11"/>
        <v>0</v>
      </c>
    </row>
    <row r="81" spans="1:15" ht="38.25" x14ac:dyDescent="0.2">
      <c r="A81" s="1" t="s">
        <v>136</v>
      </c>
      <c r="B81" s="1" t="s">
        <v>137</v>
      </c>
      <c r="C81" s="2" t="s">
        <v>19</v>
      </c>
      <c r="D81" s="14">
        <v>21.1</v>
      </c>
      <c r="E81" s="13">
        <v>0</v>
      </c>
      <c r="F81" s="13">
        <f>'Memorial de Cálculo'!K81:K81</f>
        <v>0</v>
      </c>
      <c r="G81" s="13">
        <f t="shared" si="14"/>
        <v>0</v>
      </c>
      <c r="H81" s="13">
        <f t="shared" si="15"/>
        <v>21.1</v>
      </c>
      <c r="I81" s="15">
        <v>264.60000000000002</v>
      </c>
      <c r="J81" s="15">
        <f t="shared" si="12"/>
        <v>5583.06</v>
      </c>
      <c r="K81" s="15">
        <f t="shared" si="13"/>
        <v>0</v>
      </c>
      <c r="L81" s="15">
        <f t="shared" si="8"/>
        <v>0</v>
      </c>
      <c r="M81" s="15">
        <f t="shared" si="9"/>
        <v>0</v>
      </c>
      <c r="N81" s="15">
        <f t="shared" si="10"/>
        <v>5583.06</v>
      </c>
      <c r="O81" s="22">
        <f t="shared" si="11"/>
        <v>0</v>
      </c>
    </row>
    <row r="82" spans="1:15" ht="25.5" x14ac:dyDescent="0.2">
      <c r="A82" s="1" t="s">
        <v>138</v>
      </c>
      <c r="B82" s="1" t="s">
        <v>139</v>
      </c>
      <c r="C82" s="2" t="s">
        <v>12</v>
      </c>
      <c r="D82" s="14">
        <v>169.64</v>
      </c>
      <c r="E82" s="13">
        <v>0</v>
      </c>
      <c r="F82" s="13">
        <f>'Memorial de Cálculo'!K82:K82</f>
        <v>0</v>
      </c>
      <c r="G82" s="13">
        <f t="shared" si="14"/>
        <v>0</v>
      </c>
      <c r="H82" s="13">
        <f t="shared" si="15"/>
        <v>169.64</v>
      </c>
      <c r="I82" s="15">
        <v>113.15</v>
      </c>
      <c r="J82" s="15">
        <f t="shared" si="12"/>
        <v>19194.77</v>
      </c>
      <c r="K82" s="15">
        <f t="shared" si="13"/>
        <v>0</v>
      </c>
      <c r="L82" s="15">
        <f t="shared" si="8"/>
        <v>0</v>
      </c>
      <c r="M82" s="15">
        <f t="shared" si="9"/>
        <v>0</v>
      </c>
      <c r="N82" s="15">
        <f t="shared" si="10"/>
        <v>19194.77</v>
      </c>
      <c r="O82" s="22">
        <f t="shared" si="11"/>
        <v>0</v>
      </c>
    </row>
    <row r="83" spans="1:15" ht="25.5" x14ac:dyDescent="0.2">
      <c r="A83" s="1" t="s">
        <v>140</v>
      </c>
      <c r="B83" s="1" t="s">
        <v>141</v>
      </c>
      <c r="C83" s="2" t="s">
        <v>9</v>
      </c>
      <c r="D83" s="14">
        <v>2</v>
      </c>
      <c r="E83" s="13">
        <v>0</v>
      </c>
      <c r="F83" s="13">
        <f>'Memorial de Cálculo'!K83:K83</f>
        <v>0</v>
      </c>
      <c r="G83" s="13">
        <f t="shared" si="14"/>
        <v>0</v>
      </c>
      <c r="H83" s="13">
        <f t="shared" si="15"/>
        <v>2</v>
      </c>
      <c r="I83" s="15">
        <v>754.13</v>
      </c>
      <c r="J83" s="15">
        <f t="shared" si="12"/>
        <v>1508.26</v>
      </c>
      <c r="K83" s="15">
        <f t="shared" si="13"/>
        <v>0</v>
      </c>
      <c r="L83" s="15">
        <f t="shared" si="8"/>
        <v>0</v>
      </c>
      <c r="M83" s="15">
        <f t="shared" si="9"/>
        <v>0</v>
      </c>
      <c r="N83" s="15">
        <f t="shared" si="10"/>
        <v>1508.26</v>
      </c>
      <c r="O83" s="22">
        <f t="shared" si="11"/>
        <v>0</v>
      </c>
    </row>
    <row r="84" spans="1:15" ht="25.5" x14ac:dyDescent="0.2">
      <c r="A84" s="1" t="s">
        <v>142</v>
      </c>
      <c r="B84" s="1" t="s">
        <v>59</v>
      </c>
      <c r="C84" s="2" t="s">
        <v>16</v>
      </c>
      <c r="D84" s="14">
        <v>7633.99</v>
      </c>
      <c r="E84" s="13">
        <v>0</v>
      </c>
      <c r="F84" s="13">
        <f>'Memorial de Cálculo'!K84:K84</f>
        <v>0</v>
      </c>
      <c r="G84" s="13">
        <f t="shared" si="14"/>
        <v>0</v>
      </c>
      <c r="H84" s="13">
        <f t="shared" si="15"/>
        <v>7633.99</v>
      </c>
      <c r="I84" s="15">
        <v>0.66</v>
      </c>
      <c r="J84" s="15">
        <f t="shared" si="12"/>
        <v>5038.43</v>
      </c>
      <c r="K84" s="15">
        <f t="shared" si="13"/>
        <v>0</v>
      </c>
      <c r="L84" s="15">
        <f t="shared" si="8"/>
        <v>0</v>
      </c>
      <c r="M84" s="15">
        <f t="shared" si="9"/>
        <v>0</v>
      </c>
      <c r="N84" s="15">
        <f t="shared" si="10"/>
        <v>5038.43</v>
      </c>
      <c r="O84" s="22">
        <f t="shared" si="11"/>
        <v>0</v>
      </c>
    </row>
    <row r="85" spans="1:15" ht="25.5" x14ac:dyDescent="0.2">
      <c r="A85" s="1" t="s">
        <v>143</v>
      </c>
      <c r="B85" s="1" t="s">
        <v>144</v>
      </c>
      <c r="C85" s="2" t="s">
        <v>9</v>
      </c>
      <c r="D85" s="14">
        <v>3</v>
      </c>
      <c r="E85" s="13">
        <v>0</v>
      </c>
      <c r="F85" s="13">
        <f>'Memorial de Cálculo'!K85:K85</f>
        <v>0</v>
      </c>
      <c r="G85" s="13">
        <f t="shared" si="14"/>
        <v>0</v>
      </c>
      <c r="H85" s="13">
        <f t="shared" si="15"/>
        <v>3</v>
      </c>
      <c r="I85" s="15">
        <v>2393.75</v>
      </c>
      <c r="J85" s="15">
        <f t="shared" si="12"/>
        <v>7181.25</v>
      </c>
      <c r="K85" s="15">
        <f t="shared" si="13"/>
        <v>0</v>
      </c>
      <c r="L85" s="15">
        <f t="shared" si="8"/>
        <v>0</v>
      </c>
      <c r="M85" s="15">
        <f t="shared" si="9"/>
        <v>0</v>
      </c>
      <c r="N85" s="15">
        <f t="shared" si="10"/>
        <v>7181.25</v>
      </c>
      <c r="O85" s="22">
        <f t="shared" si="11"/>
        <v>0</v>
      </c>
    </row>
    <row r="86" spans="1:15" x14ac:dyDescent="0.2">
      <c r="A86" s="1" t="s">
        <v>145</v>
      </c>
      <c r="B86" s="1" t="s">
        <v>71</v>
      </c>
      <c r="C86" s="2" t="s">
        <v>12</v>
      </c>
      <c r="D86" s="14">
        <v>100.1</v>
      </c>
      <c r="E86" s="13">
        <v>0</v>
      </c>
      <c r="F86" s="13">
        <f>'Memorial de Cálculo'!K86:K86</f>
        <v>0</v>
      </c>
      <c r="G86" s="13">
        <f t="shared" si="14"/>
        <v>0</v>
      </c>
      <c r="H86" s="13">
        <f t="shared" si="15"/>
        <v>100.1</v>
      </c>
      <c r="I86" s="15">
        <v>0.84</v>
      </c>
      <c r="J86" s="15">
        <f t="shared" si="12"/>
        <v>84.08</v>
      </c>
      <c r="K86" s="15">
        <f t="shared" si="13"/>
        <v>0</v>
      </c>
      <c r="L86" s="15">
        <f t="shared" si="8"/>
        <v>0</v>
      </c>
      <c r="M86" s="15">
        <f t="shared" si="9"/>
        <v>0</v>
      </c>
      <c r="N86" s="15">
        <f t="shared" si="10"/>
        <v>84.08</v>
      </c>
      <c r="O86" s="22">
        <f t="shared" si="11"/>
        <v>0</v>
      </c>
    </row>
    <row r="87" spans="1:15" ht="25.5" x14ac:dyDescent="0.2">
      <c r="A87" s="1" t="s">
        <v>146</v>
      </c>
      <c r="B87" s="1" t="s">
        <v>59</v>
      </c>
      <c r="C87" s="2" t="s">
        <v>16</v>
      </c>
      <c r="D87" s="14">
        <v>2252.2800000000002</v>
      </c>
      <c r="E87" s="13">
        <v>0</v>
      </c>
      <c r="F87" s="13">
        <f>'Memorial de Cálculo'!K87:K87</f>
        <v>0</v>
      </c>
      <c r="G87" s="13">
        <f t="shared" si="14"/>
        <v>0</v>
      </c>
      <c r="H87" s="13">
        <f t="shared" si="15"/>
        <v>2252.2800000000002</v>
      </c>
      <c r="I87" s="15">
        <v>0.66</v>
      </c>
      <c r="J87" s="15">
        <f t="shared" si="12"/>
        <v>1486.5</v>
      </c>
      <c r="K87" s="15">
        <f t="shared" si="13"/>
        <v>0</v>
      </c>
      <c r="L87" s="15">
        <f t="shared" si="8"/>
        <v>0</v>
      </c>
      <c r="M87" s="15">
        <f t="shared" si="9"/>
        <v>0</v>
      </c>
      <c r="N87" s="15">
        <f t="shared" si="10"/>
        <v>1486.5</v>
      </c>
      <c r="O87" s="22">
        <f t="shared" si="11"/>
        <v>0</v>
      </c>
    </row>
    <row r="88" spans="1:15" x14ac:dyDescent="0.2">
      <c r="A88" s="7" t="s">
        <v>147</v>
      </c>
      <c r="B88" s="7" t="s">
        <v>958</v>
      </c>
      <c r="C88" s="8"/>
      <c r="D88" s="16"/>
      <c r="E88" s="17"/>
      <c r="F88" s="17"/>
      <c r="G88" s="17"/>
      <c r="H88" s="17"/>
      <c r="I88" s="18"/>
      <c r="J88" s="19">
        <f>SUM(J89,J104)</f>
        <v>220334.71</v>
      </c>
      <c r="K88" s="19">
        <f>SUM(K89,K104)</f>
        <v>0</v>
      </c>
      <c r="L88" s="19">
        <f>SUM(L89,L104)</f>
        <v>21760.989999999998</v>
      </c>
      <c r="M88" s="19">
        <f>SUM(M89,M104)</f>
        <v>21760.989999999998</v>
      </c>
      <c r="N88" s="19">
        <f>SUM(N89,N104)</f>
        <v>198573.72</v>
      </c>
      <c r="O88" s="23">
        <f t="shared" si="11"/>
        <v>9.876333147873069E-2</v>
      </c>
    </row>
    <row r="89" spans="1:15" x14ac:dyDescent="0.2">
      <c r="A89" s="7" t="s">
        <v>148</v>
      </c>
      <c r="B89" s="7" t="s">
        <v>14</v>
      </c>
      <c r="C89" s="8"/>
      <c r="D89" s="16"/>
      <c r="E89" s="17"/>
      <c r="F89" s="17"/>
      <c r="G89" s="17"/>
      <c r="H89" s="17"/>
      <c r="I89" s="18"/>
      <c r="J89" s="19">
        <f>SUM(J90:J103)</f>
        <v>181260.79999999999</v>
      </c>
      <c r="K89" s="19">
        <f>SUM(K90:K103)</f>
        <v>0</v>
      </c>
      <c r="L89" s="19">
        <f>SUM(L90:L103)</f>
        <v>0</v>
      </c>
      <c r="M89" s="19">
        <f>SUM(M90:M103)</f>
        <v>0</v>
      </c>
      <c r="N89" s="19">
        <f>SUM(N90:N103)</f>
        <v>181260.79999999999</v>
      </c>
      <c r="O89" s="23">
        <f t="shared" si="11"/>
        <v>0</v>
      </c>
    </row>
    <row r="90" spans="1:15" x14ac:dyDescent="0.2">
      <c r="A90" s="1" t="s">
        <v>149</v>
      </c>
      <c r="B90" s="1" t="s">
        <v>67</v>
      </c>
      <c r="C90" s="2" t="s">
        <v>19</v>
      </c>
      <c r="D90" s="14">
        <v>209.76</v>
      </c>
      <c r="E90" s="13">
        <v>0</v>
      </c>
      <c r="F90" s="13">
        <f>'Memorial de Cálculo'!K90:K90</f>
        <v>0</v>
      </c>
      <c r="G90" s="13">
        <f t="shared" si="14"/>
        <v>0</v>
      </c>
      <c r="H90" s="13">
        <f t="shared" si="15"/>
        <v>209.76</v>
      </c>
      <c r="I90" s="15">
        <v>0.38</v>
      </c>
      <c r="J90" s="15">
        <f t="shared" si="12"/>
        <v>79.709999999999994</v>
      </c>
      <c r="K90" s="15">
        <f t="shared" si="13"/>
        <v>0</v>
      </c>
      <c r="L90" s="15">
        <f t="shared" si="8"/>
        <v>0</v>
      </c>
      <c r="M90" s="15">
        <f t="shared" si="9"/>
        <v>0</v>
      </c>
      <c r="N90" s="15">
        <f t="shared" si="10"/>
        <v>79.709999999999994</v>
      </c>
      <c r="O90" s="22">
        <f t="shared" si="11"/>
        <v>0</v>
      </c>
    </row>
    <row r="91" spans="1:15" ht="25.5" x14ac:dyDescent="0.2">
      <c r="A91" s="1" t="s">
        <v>150</v>
      </c>
      <c r="B91" s="1" t="s">
        <v>69</v>
      </c>
      <c r="C91" s="2" t="s">
        <v>12</v>
      </c>
      <c r="D91" s="14">
        <v>489.77</v>
      </c>
      <c r="E91" s="13">
        <v>0</v>
      </c>
      <c r="F91" s="13">
        <f>'Memorial de Cálculo'!K91:K91</f>
        <v>0</v>
      </c>
      <c r="G91" s="13">
        <f t="shared" si="14"/>
        <v>0</v>
      </c>
      <c r="H91" s="13">
        <f t="shared" si="15"/>
        <v>489.77</v>
      </c>
      <c r="I91" s="15">
        <v>8.67</v>
      </c>
      <c r="J91" s="15">
        <f t="shared" si="12"/>
        <v>4246.3100000000004</v>
      </c>
      <c r="K91" s="15">
        <f t="shared" si="13"/>
        <v>0</v>
      </c>
      <c r="L91" s="15">
        <f t="shared" ref="L91:L154" si="16">ROUND(F91*I91,2)</f>
        <v>0</v>
      </c>
      <c r="M91" s="15">
        <f t="shared" ref="M91:M154" si="17">K91+L91</f>
        <v>0</v>
      </c>
      <c r="N91" s="15">
        <f t="shared" ref="N91:N154" si="18">J91-M91</f>
        <v>4246.3100000000004</v>
      </c>
      <c r="O91" s="22">
        <f t="shared" si="11"/>
        <v>0</v>
      </c>
    </row>
    <row r="92" spans="1:15" x14ac:dyDescent="0.2">
      <c r="A92" s="1" t="s">
        <v>151</v>
      </c>
      <c r="B92" s="1" t="s">
        <v>71</v>
      </c>
      <c r="C92" s="2" t="s">
        <v>12</v>
      </c>
      <c r="D92" s="14">
        <v>608.82000000000005</v>
      </c>
      <c r="E92" s="13">
        <v>0</v>
      </c>
      <c r="F92" s="13">
        <f>'Memorial de Cálculo'!K92:K92</f>
        <v>0</v>
      </c>
      <c r="G92" s="13">
        <f t="shared" si="14"/>
        <v>0</v>
      </c>
      <c r="H92" s="13">
        <f t="shared" si="15"/>
        <v>608.82000000000005</v>
      </c>
      <c r="I92" s="15">
        <v>0.84</v>
      </c>
      <c r="J92" s="15">
        <f t="shared" si="12"/>
        <v>511.41</v>
      </c>
      <c r="K92" s="15">
        <f t="shared" si="13"/>
        <v>0</v>
      </c>
      <c r="L92" s="15">
        <f t="shared" si="16"/>
        <v>0</v>
      </c>
      <c r="M92" s="15">
        <f t="shared" si="17"/>
        <v>0</v>
      </c>
      <c r="N92" s="15">
        <f t="shared" si="18"/>
        <v>511.41</v>
      </c>
      <c r="O92" s="22">
        <f t="shared" si="11"/>
        <v>0</v>
      </c>
    </row>
    <row r="93" spans="1:15" ht="25.5" x14ac:dyDescent="0.2">
      <c r="A93" s="1" t="s">
        <v>152</v>
      </c>
      <c r="B93" s="1" t="s">
        <v>59</v>
      </c>
      <c r="C93" s="2" t="s">
        <v>16</v>
      </c>
      <c r="D93" s="14">
        <v>13698.36</v>
      </c>
      <c r="E93" s="13">
        <v>0</v>
      </c>
      <c r="F93" s="13">
        <f>'Memorial de Cálculo'!K93:K93</f>
        <v>0</v>
      </c>
      <c r="G93" s="13">
        <f t="shared" si="14"/>
        <v>0</v>
      </c>
      <c r="H93" s="13">
        <f t="shared" si="15"/>
        <v>13698.36</v>
      </c>
      <c r="I93" s="15">
        <v>0.66</v>
      </c>
      <c r="J93" s="15">
        <f t="shared" si="12"/>
        <v>9040.92</v>
      </c>
      <c r="K93" s="15">
        <f t="shared" si="13"/>
        <v>0</v>
      </c>
      <c r="L93" s="15">
        <f t="shared" si="16"/>
        <v>0</v>
      </c>
      <c r="M93" s="15">
        <f t="shared" si="17"/>
        <v>0</v>
      </c>
      <c r="N93" s="15">
        <f t="shared" si="18"/>
        <v>9040.92</v>
      </c>
      <c r="O93" s="22">
        <f t="shared" si="11"/>
        <v>0</v>
      </c>
    </row>
    <row r="94" spans="1:15" ht="25.5" x14ac:dyDescent="0.2">
      <c r="A94" s="1" t="s">
        <v>153</v>
      </c>
      <c r="B94" s="1" t="s">
        <v>74</v>
      </c>
      <c r="C94" s="2" t="s">
        <v>6</v>
      </c>
      <c r="D94" s="14">
        <v>1247.1400000000001</v>
      </c>
      <c r="E94" s="13">
        <v>0</v>
      </c>
      <c r="F94" s="13">
        <f>'Memorial de Cálculo'!K94:K94</f>
        <v>0</v>
      </c>
      <c r="G94" s="13">
        <f t="shared" si="14"/>
        <v>0</v>
      </c>
      <c r="H94" s="13">
        <f t="shared" si="15"/>
        <v>1247.1400000000001</v>
      </c>
      <c r="I94" s="15">
        <v>2.3199999999999998</v>
      </c>
      <c r="J94" s="15">
        <f t="shared" si="12"/>
        <v>2893.36</v>
      </c>
      <c r="K94" s="15">
        <f t="shared" si="13"/>
        <v>0</v>
      </c>
      <c r="L94" s="15">
        <f t="shared" si="16"/>
        <v>0</v>
      </c>
      <c r="M94" s="15">
        <f t="shared" si="17"/>
        <v>0</v>
      </c>
      <c r="N94" s="15">
        <f t="shared" si="18"/>
        <v>2893.36</v>
      </c>
      <c r="O94" s="22">
        <f t="shared" si="11"/>
        <v>0</v>
      </c>
    </row>
    <row r="95" spans="1:15" ht="38.25" x14ac:dyDescent="0.2">
      <c r="A95" s="1" t="s">
        <v>154</v>
      </c>
      <c r="B95" s="1" t="s">
        <v>76</v>
      </c>
      <c r="C95" s="2" t="s">
        <v>12</v>
      </c>
      <c r="D95" s="14">
        <v>124.71</v>
      </c>
      <c r="E95" s="13">
        <v>0</v>
      </c>
      <c r="F95" s="13">
        <f>'Memorial de Cálculo'!K95:K95</f>
        <v>0</v>
      </c>
      <c r="G95" s="13">
        <f t="shared" si="14"/>
        <v>0</v>
      </c>
      <c r="H95" s="13">
        <f t="shared" si="15"/>
        <v>124.71</v>
      </c>
      <c r="I95" s="15">
        <v>11.06</v>
      </c>
      <c r="J95" s="15">
        <f t="shared" si="12"/>
        <v>1379.29</v>
      </c>
      <c r="K95" s="15">
        <f t="shared" si="13"/>
        <v>0</v>
      </c>
      <c r="L95" s="15">
        <f t="shared" si="16"/>
        <v>0</v>
      </c>
      <c r="M95" s="15">
        <f t="shared" si="17"/>
        <v>0</v>
      </c>
      <c r="N95" s="15">
        <f t="shared" si="18"/>
        <v>1379.29</v>
      </c>
      <c r="O95" s="22">
        <f t="shared" si="11"/>
        <v>0</v>
      </c>
    </row>
    <row r="96" spans="1:15" ht="25.5" x14ac:dyDescent="0.2">
      <c r="A96" s="1" t="s">
        <v>155</v>
      </c>
      <c r="B96" s="1" t="s">
        <v>78</v>
      </c>
      <c r="C96" s="2" t="s">
        <v>12</v>
      </c>
      <c r="D96" s="14">
        <v>162.13</v>
      </c>
      <c r="E96" s="13">
        <v>0</v>
      </c>
      <c r="F96" s="13">
        <f>'Memorial de Cálculo'!K96:K96</f>
        <v>0</v>
      </c>
      <c r="G96" s="13">
        <f t="shared" si="14"/>
        <v>0</v>
      </c>
      <c r="H96" s="13">
        <f t="shared" si="15"/>
        <v>162.13</v>
      </c>
      <c r="I96" s="15">
        <v>11.04</v>
      </c>
      <c r="J96" s="15">
        <f t="shared" si="12"/>
        <v>1789.92</v>
      </c>
      <c r="K96" s="15">
        <f t="shared" si="13"/>
        <v>0</v>
      </c>
      <c r="L96" s="15">
        <f t="shared" si="16"/>
        <v>0</v>
      </c>
      <c r="M96" s="15">
        <f t="shared" si="17"/>
        <v>0</v>
      </c>
      <c r="N96" s="15">
        <f t="shared" si="18"/>
        <v>1789.92</v>
      </c>
      <c r="O96" s="22">
        <f t="shared" si="11"/>
        <v>0</v>
      </c>
    </row>
    <row r="97" spans="1:15" ht="25.5" x14ac:dyDescent="0.2">
      <c r="A97" s="1" t="s">
        <v>156</v>
      </c>
      <c r="B97" s="1" t="s">
        <v>59</v>
      </c>
      <c r="C97" s="2" t="s">
        <v>16</v>
      </c>
      <c r="D97" s="14">
        <v>3647.88</v>
      </c>
      <c r="E97" s="13">
        <v>0</v>
      </c>
      <c r="F97" s="13">
        <f>'Memorial de Cálculo'!K97:K97</f>
        <v>0</v>
      </c>
      <c r="G97" s="13">
        <f t="shared" si="14"/>
        <v>0</v>
      </c>
      <c r="H97" s="13">
        <f t="shared" si="15"/>
        <v>3647.88</v>
      </c>
      <c r="I97" s="15">
        <v>0.66</v>
      </c>
      <c r="J97" s="15">
        <f t="shared" si="12"/>
        <v>2407.6</v>
      </c>
      <c r="K97" s="15">
        <f t="shared" si="13"/>
        <v>0</v>
      </c>
      <c r="L97" s="15">
        <f t="shared" si="16"/>
        <v>0</v>
      </c>
      <c r="M97" s="15">
        <f t="shared" si="17"/>
        <v>0</v>
      </c>
      <c r="N97" s="15">
        <f t="shared" si="18"/>
        <v>2407.6</v>
      </c>
      <c r="O97" s="22">
        <f t="shared" si="11"/>
        <v>0</v>
      </c>
    </row>
    <row r="98" spans="1:15" ht="25.5" x14ac:dyDescent="0.2">
      <c r="A98" s="1" t="s">
        <v>157</v>
      </c>
      <c r="B98" s="1" t="s">
        <v>158</v>
      </c>
      <c r="C98" s="2" t="s">
        <v>12</v>
      </c>
      <c r="D98" s="14">
        <v>124.71</v>
      </c>
      <c r="E98" s="13">
        <v>0</v>
      </c>
      <c r="F98" s="13">
        <f>'Memorial de Cálculo'!K98:K98</f>
        <v>0</v>
      </c>
      <c r="G98" s="13">
        <f t="shared" si="14"/>
        <v>0</v>
      </c>
      <c r="H98" s="13">
        <f t="shared" si="15"/>
        <v>124.71</v>
      </c>
      <c r="I98" s="15">
        <v>3.82</v>
      </c>
      <c r="J98" s="15">
        <f t="shared" si="12"/>
        <v>476.39</v>
      </c>
      <c r="K98" s="15">
        <f t="shared" si="13"/>
        <v>0</v>
      </c>
      <c r="L98" s="15">
        <f t="shared" si="16"/>
        <v>0</v>
      </c>
      <c r="M98" s="15">
        <f t="shared" si="17"/>
        <v>0</v>
      </c>
      <c r="N98" s="15">
        <f t="shared" si="18"/>
        <v>476.39</v>
      </c>
      <c r="O98" s="22">
        <f t="shared" si="11"/>
        <v>0</v>
      </c>
    </row>
    <row r="99" spans="1:15" ht="25.5" x14ac:dyDescent="0.2">
      <c r="A99" s="1" t="s">
        <v>159</v>
      </c>
      <c r="B99" s="1" t="s">
        <v>17</v>
      </c>
      <c r="C99" s="2" t="s">
        <v>6</v>
      </c>
      <c r="D99" s="14">
        <v>1247.1400000000001</v>
      </c>
      <c r="E99" s="13">
        <v>0</v>
      </c>
      <c r="F99" s="13">
        <f>'Memorial de Cálculo'!K99:K99</f>
        <v>0</v>
      </c>
      <c r="G99" s="13">
        <f t="shared" si="14"/>
        <v>0</v>
      </c>
      <c r="H99" s="13">
        <f t="shared" si="15"/>
        <v>1247.1400000000001</v>
      </c>
      <c r="I99" s="15">
        <v>104.79</v>
      </c>
      <c r="J99" s="15">
        <f t="shared" si="12"/>
        <v>130687.8</v>
      </c>
      <c r="K99" s="15">
        <f t="shared" si="13"/>
        <v>0</v>
      </c>
      <c r="L99" s="15">
        <f t="shared" si="16"/>
        <v>0</v>
      </c>
      <c r="M99" s="15">
        <f t="shared" si="17"/>
        <v>0</v>
      </c>
      <c r="N99" s="15">
        <f t="shared" si="18"/>
        <v>130687.8</v>
      </c>
      <c r="O99" s="22">
        <f t="shared" si="11"/>
        <v>0</v>
      </c>
    </row>
    <row r="100" spans="1:15" ht="38.25" x14ac:dyDescent="0.2">
      <c r="A100" s="1" t="s">
        <v>160</v>
      </c>
      <c r="B100" s="1" t="s">
        <v>86</v>
      </c>
      <c r="C100" s="2" t="s">
        <v>19</v>
      </c>
      <c r="D100" s="14">
        <v>419.52</v>
      </c>
      <c r="E100" s="13">
        <v>0</v>
      </c>
      <c r="F100" s="13">
        <f>'Memorial de Cálculo'!K100:K100</f>
        <v>0</v>
      </c>
      <c r="G100" s="13">
        <f t="shared" si="14"/>
        <v>0</v>
      </c>
      <c r="H100" s="13">
        <f t="shared" si="15"/>
        <v>419.52</v>
      </c>
      <c r="I100" s="15">
        <v>52.07</v>
      </c>
      <c r="J100" s="15">
        <f t="shared" si="12"/>
        <v>21844.41</v>
      </c>
      <c r="K100" s="15">
        <f t="shared" si="13"/>
        <v>0</v>
      </c>
      <c r="L100" s="15">
        <f t="shared" si="16"/>
        <v>0</v>
      </c>
      <c r="M100" s="15">
        <f t="shared" si="17"/>
        <v>0</v>
      </c>
      <c r="N100" s="15">
        <f t="shared" si="18"/>
        <v>21844.41</v>
      </c>
      <c r="O100" s="22">
        <f t="shared" si="11"/>
        <v>0</v>
      </c>
    </row>
    <row r="101" spans="1:15" ht="25.5" x14ac:dyDescent="0.2">
      <c r="A101" s="1" t="s">
        <v>161</v>
      </c>
      <c r="B101" s="1" t="s">
        <v>88</v>
      </c>
      <c r="C101" s="2" t="s">
        <v>7</v>
      </c>
      <c r="D101" s="14">
        <v>419.52</v>
      </c>
      <c r="E101" s="13">
        <v>0</v>
      </c>
      <c r="F101" s="13">
        <f>'Memorial de Cálculo'!K101:K101</f>
        <v>0</v>
      </c>
      <c r="G101" s="13">
        <f t="shared" si="14"/>
        <v>0</v>
      </c>
      <c r="H101" s="13">
        <f t="shared" si="15"/>
        <v>419.52</v>
      </c>
      <c r="I101" s="15">
        <v>7.42</v>
      </c>
      <c r="J101" s="15">
        <f t="shared" si="12"/>
        <v>3112.84</v>
      </c>
      <c r="K101" s="15">
        <f t="shared" si="13"/>
        <v>0</v>
      </c>
      <c r="L101" s="15">
        <f t="shared" si="16"/>
        <v>0</v>
      </c>
      <c r="M101" s="15">
        <f t="shared" si="17"/>
        <v>0</v>
      </c>
      <c r="N101" s="15">
        <f t="shared" si="18"/>
        <v>3112.84</v>
      </c>
      <c r="O101" s="22">
        <f t="shared" si="11"/>
        <v>0</v>
      </c>
    </row>
    <row r="102" spans="1:15" x14ac:dyDescent="0.2">
      <c r="A102" s="1" t="s">
        <v>162</v>
      </c>
      <c r="B102" s="1" t="s">
        <v>18</v>
      </c>
      <c r="C102" s="2" t="s">
        <v>7</v>
      </c>
      <c r="D102" s="14">
        <v>50</v>
      </c>
      <c r="E102" s="13">
        <v>0</v>
      </c>
      <c r="F102" s="13">
        <f>'Memorial de Cálculo'!K102:K102</f>
        <v>0</v>
      </c>
      <c r="G102" s="13">
        <f t="shared" si="14"/>
        <v>0</v>
      </c>
      <c r="H102" s="13">
        <f t="shared" si="15"/>
        <v>50</v>
      </c>
      <c r="I102" s="15">
        <v>42.56</v>
      </c>
      <c r="J102" s="15">
        <f t="shared" si="12"/>
        <v>2128</v>
      </c>
      <c r="K102" s="15">
        <f t="shared" si="13"/>
        <v>0</v>
      </c>
      <c r="L102" s="15">
        <f t="shared" si="16"/>
        <v>0</v>
      </c>
      <c r="M102" s="15">
        <f t="shared" si="17"/>
        <v>0</v>
      </c>
      <c r="N102" s="15">
        <f t="shared" si="18"/>
        <v>2128</v>
      </c>
      <c r="O102" s="22">
        <f t="shared" si="11"/>
        <v>0</v>
      </c>
    </row>
    <row r="103" spans="1:15" x14ac:dyDescent="0.2">
      <c r="A103" s="1" t="s">
        <v>163</v>
      </c>
      <c r="B103" s="1" t="s">
        <v>91</v>
      </c>
      <c r="C103" s="2" t="s">
        <v>19</v>
      </c>
      <c r="D103" s="14">
        <v>419.52</v>
      </c>
      <c r="E103" s="13">
        <v>0</v>
      </c>
      <c r="F103" s="13">
        <f>'Memorial de Cálculo'!K103:K103</f>
        <v>0</v>
      </c>
      <c r="G103" s="13">
        <f t="shared" si="14"/>
        <v>0</v>
      </c>
      <c r="H103" s="13">
        <f t="shared" si="15"/>
        <v>419.52</v>
      </c>
      <c r="I103" s="15">
        <v>1.58</v>
      </c>
      <c r="J103" s="15">
        <f t="shared" si="12"/>
        <v>662.84</v>
      </c>
      <c r="K103" s="15">
        <f t="shared" si="13"/>
        <v>0</v>
      </c>
      <c r="L103" s="15">
        <f t="shared" si="16"/>
        <v>0</v>
      </c>
      <c r="M103" s="15">
        <f t="shared" si="17"/>
        <v>0</v>
      </c>
      <c r="N103" s="15">
        <f t="shared" si="18"/>
        <v>662.84</v>
      </c>
      <c r="O103" s="22">
        <f t="shared" si="11"/>
        <v>0</v>
      </c>
    </row>
    <row r="104" spans="1:15" x14ac:dyDescent="0.2">
      <c r="A104" s="7" t="s">
        <v>164</v>
      </c>
      <c r="B104" s="7" t="s">
        <v>127</v>
      </c>
      <c r="C104" s="8"/>
      <c r="D104" s="16"/>
      <c r="E104" s="17"/>
      <c r="F104" s="17"/>
      <c r="G104" s="17"/>
      <c r="H104" s="17"/>
      <c r="I104" s="18"/>
      <c r="J104" s="19">
        <f>SUM(J105:J114)</f>
        <v>39073.909999999996</v>
      </c>
      <c r="K104" s="19">
        <f>SUM(K105:K114)</f>
        <v>0</v>
      </c>
      <c r="L104" s="19">
        <f>SUM(L105:L114)</f>
        <v>21760.989999999998</v>
      </c>
      <c r="M104" s="19">
        <f>SUM(M105:M114)</f>
        <v>21760.989999999998</v>
      </c>
      <c r="N104" s="19">
        <f>SUM(N105:N114)</f>
        <v>17312.920000000002</v>
      </c>
      <c r="O104" s="23">
        <f t="shared" si="11"/>
        <v>0.5569186702840847</v>
      </c>
    </row>
    <row r="105" spans="1:15" x14ac:dyDescent="0.2">
      <c r="A105" s="1" t="s">
        <v>165</v>
      </c>
      <c r="B105" s="1" t="s">
        <v>129</v>
      </c>
      <c r="C105" s="2" t="s">
        <v>7</v>
      </c>
      <c r="D105" s="14">
        <v>82.19</v>
      </c>
      <c r="E105" s="13">
        <v>0</v>
      </c>
      <c r="F105" s="13">
        <f>'Memorial de Cálculo'!K105:K105</f>
        <v>69.3</v>
      </c>
      <c r="G105" s="13">
        <f t="shared" si="14"/>
        <v>69.3</v>
      </c>
      <c r="H105" s="13">
        <f t="shared" si="15"/>
        <v>12.89</v>
      </c>
      <c r="I105" s="15">
        <v>1.92</v>
      </c>
      <c r="J105" s="15">
        <f t="shared" si="12"/>
        <v>157.80000000000001</v>
      </c>
      <c r="K105" s="15">
        <f t="shared" si="13"/>
        <v>0</v>
      </c>
      <c r="L105" s="15">
        <f t="shared" si="16"/>
        <v>133.06</v>
      </c>
      <c r="M105" s="15">
        <f t="shared" si="17"/>
        <v>133.06</v>
      </c>
      <c r="N105" s="15">
        <f t="shared" si="18"/>
        <v>24.740000000000009</v>
      </c>
      <c r="O105" s="22">
        <f t="shared" si="11"/>
        <v>0.84321926489226862</v>
      </c>
    </row>
    <row r="106" spans="1:15" ht="38.25" x14ac:dyDescent="0.2">
      <c r="A106" s="1" t="s">
        <v>166</v>
      </c>
      <c r="B106" s="1" t="s">
        <v>131</v>
      </c>
      <c r="C106" s="2" t="s">
        <v>12</v>
      </c>
      <c r="D106" s="14">
        <v>120.82</v>
      </c>
      <c r="E106" s="13">
        <v>0</v>
      </c>
      <c r="F106" s="13">
        <f>'Memorial de Cálculo'!K106:K106</f>
        <v>60.98</v>
      </c>
      <c r="G106" s="13">
        <f t="shared" si="14"/>
        <v>60.98</v>
      </c>
      <c r="H106" s="13">
        <f t="shared" si="15"/>
        <v>59.839999999999996</v>
      </c>
      <c r="I106" s="15">
        <v>12.11</v>
      </c>
      <c r="J106" s="15">
        <f t="shared" si="12"/>
        <v>1463.13</v>
      </c>
      <c r="K106" s="15">
        <f t="shared" si="13"/>
        <v>0</v>
      </c>
      <c r="L106" s="15">
        <f t="shared" si="16"/>
        <v>738.47</v>
      </c>
      <c r="M106" s="15">
        <f t="shared" si="17"/>
        <v>738.47</v>
      </c>
      <c r="N106" s="15">
        <f t="shared" si="18"/>
        <v>724.66000000000008</v>
      </c>
      <c r="O106" s="22">
        <f t="shared" si="11"/>
        <v>0.50471933457724194</v>
      </c>
    </row>
    <row r="107" spans="1:15" ht="25.5" x14ac:dyDescent="0.2">
      <c r="A107" s="1" t="s">
        <v>167</v>
      </c>
      <c r="B107" s="1" t="s">
        <v>133</v>
      </c>
      <c r="C107" s="2" t="s">
        <v>12</v>
      </c>
      <c r="D107" s="14">
        <v>8.6300000000000008</v>
      </c>
      <c r="E107" s="13">
        <v>0</v>
      </c>
      <c r="F107" s="13">
        <f>'Memorial de Cálculo'!K107:K107</f>
        <v>5.54</v>
      </c>
      <c r="G107" s="13">
        <f t="shared" si="14"/>
        <v>5.54</v>
      </c>
      <c r="H107" s="13">
        <f t="shared" si="15"/>
        <v>3.0900000000000007</v>
      </c>
      <c r="I107" s="15">
        <v>141.11000000000001</v>
      </c>
      <c r="J107" s="15">
        <f t="shared" si="12"/>
        <v>1217.78</v>
      </c>
      <c r="K107" s="15">
        <f t="shared" si="13"/>
        <v>0</v>
      </c>
      <c r="L107" s="15">
        <f t="shared" si="16"/>
        <v>781.75</v>
      </c>
      <c r="M107" s="15">
        <f t="shared" si="17"/>
        <v>781.75</v>
      </c>
      <c r="N107" s="15">
        <f t="shared" si="18"/>
        <v>436.03</v>
      </c>
      <c r="O107" s="22">
        <f t="shared" si="11"/>
        <v>0.64194682126492475</v>
      </c>
    </row>
    <row r="108" spans="1:15" ht="38.25" x14ac:dyDescent="0.2">
      <c r="A108" s="1" t="s">
        <v>168</v>
      </c>
      <c r="B108" s="1" t="s">
        <v>135</v>
      </c>
      <c r="C108" s="2" t="s">
        <v>19</v>
      </c>
      <c r="D108" s="14">
        <v>82.19</v>
      </c>
      <c r="E108" s="13">
        <v>0</v>
      </c>
      <c r="F108" s="13">
        <f>'Memorial de Cálculo'!K108:K108</f>
        <v>69.3</v>
      </c>
      <c r="G108" s="13">
        <f t="shared" si="14"/>
        <v>69.3</v>
      </c>
      <c r="H108" s="13">
        <f t="shared" si="15"/>
        <v>12.89</v>
      </c>
      <c r="I108" s="15">
        <v>149.16999999999999</v>
      </c>
      <c r="J108" s="15">
        <f t="shared" si="12"/>
        <v>12260.28</v>
      </c>
      <c r="K108" s="15">
        <f t="shared" si="13"/>
        <v>0</v>
      </c>
      <c r="L108" s="15">
        <f t="shared" si="16"/>
        <v>10337.48</v>
      </c>
      <c r="M108" s="15">
        <f t="shared" si="17"/>
        <v>10337.48</v>
      </c>
      <c r="N108" s="15">
        <f t="shared" si="18"/>
        <v>1922.8000000000011</v>
      </c>
      <c r="O108" s="22">
        <f t="shared" si="11"/>
        <v>0.84316834525802009</v>
      </c>
    </row>
    <row r="109" spans="1:15" ht="25.5" x14ac:dyDescent="0.2">
      <c r="A109" s="1" t="s">
        <v>169</v>
      </c>
      <c r="B109" s="1" t="s">
        <v>141</v>
      </c>
      <c r="C109" s="2" t="s">
        <v>9</v>
      </c>
      <c r="D109" s="14">
        <v>2</v>
      </c>
      <c r="E109" s="13">
        <v>0</v>
      </c>
      <c r="F109" s="13">
        <f>'Memorial de Cálculo'!K109:K109</f>
        <v>0</v>
      </c>
      <c r="G109" s="13">
        <f t="shared" si="14"/>
        <v>0</v>
      </c>
      <c r="H109" s="13">
        <f t="shared" si="15"/>
        <v>2</v>
      </c>
      <c r="I109" s="15">
        <v>754.13</v>
      </c>
      <c r="J109" s="15">
        <f t="shared" si="12"/>
        <v>1508.26</v>
      </c>
      <c r="K109" s="15">
        <f t="shared" si="13"/>
        <v>0</v>
      </c>
      <c r="L109" s="15">
        <f t="shared" si="16"/>
        <v>0</v>
      </c>
      <c r="M109" s="15">
        <f t="shared" si="17"/>
        <v>0</v>
      </c>
      <c r="N109" s="15">
        <f t="shared" si="18"/>
        <v>1508.26</v>
      </c>
      <c r="O109" s="22">
        <f t="shared" si="11"/>
        <v>0</v>
      </c>
    </row>
    <row r="110" spans="1:15" ht="25.5" x14ac:dyDescent="0.2">
      <c r="A110" s="1" t="s">
        <v>170</v>
      </c>
      <c r="B110" s="1" t="s">
        <v>144</v>
      </c>
      <c r="C110" s="2" t="s">
        <v>9</v>
      </c>
      <c r="D110" s="14">
        <v>1</v>
      </c>
      <c r="E110" s="13">
        <v>0</v>
      </c>
      <c r="F110" s="13">
        <f>'Memorial de Cálculo'!K110:K110</f>
        <v>1</v>
      </c>
      <c r="G110" s="13">
        <f t="shared" si="14"/>
        <v>1</v>
      </c>
      <c r="H110" s="13">
        <f t="shared" si="15"/>
        <v>0</v>
      </c>
      <c r="I110" s="15">
        <v>2393.75</v>
      </c>
      <c r="J110" s="15">
        <f t="shared" si="12"/>
        <v>2393.75</v>
      </c>
      <c r="K110" s="15">
        <f t="shared" si="13"/>
        <v>0</v>
      </c>
      <c r="L110" s="15">
        <f t="shared" si="16"/>
        <v>2393.75</v>
      </c>
      <c r="M110" s="15">
        <f t="shared" si="17"/>
        <v>2393.75</v>
      </c>
      <c r="N110" s="15">
        <f t="shared" si="18"/>
        <v>0</v>
      </c>
      <c r="O110" s="22">
        <f t="shared" si="11"/>
        <v>1</v>
      </c>
    </row>
    <row r="111" spans="1:15" ht="25.5" x14ac:dyDescent="0.2">
      <c r="A111" s="1" t="s">
        <v>171</v>
      </c>
      <c r="B111" s="1" t="s">
        <v>139</v>
      </c>
      <c r="C111" s="2" t="s">
        <v>12</v>
      </c>
      <c r="D111" s="14">
        <v>126.61</v>
      </c>
      <c r="E111" s="13">
        <v>0</v>
      </c>
      <c r="F111" s="13">
        <f>'Memorial de Cálculo'!K111:K111</f>
        <v>46.74</v>
      </c>
      <c r="G111" s="13">
        <f t="shared" si="14"/>
        <v>46.74</v>
      </c>
      <c r="H111" s="13">
        <f t="shared" si="15"/>
        <v>79.87</v>
      </c>
      <c r="I111" s="15">
        <v>113.15</v>
      </c>
      <c r="J111" s="15">
        <f t="shared" si="12"/>
        <v>14325.92</v>
      </c>
      <c r="K111" s="15">
        <f t="shared" si="13"/>
        <v>0</v>
      </c>
      <c r="L111" s="15">
        <f t="shared" si="16"/>
        <v>5288.63</v>
      </c>
      <c r="M111" s="15">
        <f t="shared" si="17"/>
        <v>5288.63</v>
      </c>
      <c r="N111" s="15">
        <f t="shared" si="18"/>
        <v>9037.2900000000009</v>
      </c>
      <c r="O111" s="22">
        <f t="shared" si="11"/>
        <v>0.36916512168153948</v>
      </c>
    </row>
    <row r="112" spans="1:15" ht="25.5" x14ac:dyDescent="0.2">
      <c r="A112" s="1" t="s">
        <v>172</v>
      </c>
      <c r="B112" s="1" t="s">
        <v>59</v>
      </c>
      <c r="C112" s="2" t="s">
        <v>16</v>
      </c>
      <c r="D112" s="14">
        <v>5697.62</v>
      </c>
      <c r="E112" s="13">
        <v>0</v>
      </c>
      <c r="F112" s="13">
        <f>'Memorial de Cálculo'!K112:K112</f>
        <v>1496.7</v>
      </c>
      <c r="G112" s="13">
        <f t="shared" si="14"/>
        <v>1496.7</v>
      </c>
      <c r="H112" s="13">
        <f t="shared" si="15"/>
        <v>4200.92</v>
      </c>
      <c r="I112" s="15">
        <v>0.66</v>
      </c>
      <c r="J112" s="15">
        <f t="shared" si="12"/>
        <v>3760.43</v>
      </c>
      <c r="K112" s="15">
        <f t="shared" si="13"/>
        <v>0</v>
      </c>
      <c r="L112" s="15">
        <f t="shared" si="16"/>
        <v>987.82</v>
      </c>
      <c r="M112" s="15">
        <f t="shared" si="17"/>
        <v>987.82</v>
      </c>
      <c r="N112" s="15">
        <f t="shared" si="18"/>
        <v>2772.6099999999997</v>
      </c>
      <c r="O112" s="22">
        <f t="shared" si="11"/>
        <v>0.26268804365458209</v>
      </c>
    </row>
    <row r="113" spans="1:15" x14ac:dyDescent="0.2">
      <c r="A113" s="1" t="s">
        <v>173</v>
      </c>
      <c r="B113" s="1" t="s">
        <v>71</v>
      </c>
      <c r="C113" s="2" t="s">
        <v>12</v>
      </c>
      <c r="D113" s="14">
        <v>126.61</v>
      </c>
      <c r="E113" s="13">
        <v>0</v>
      </c>
      <c r="F113" s="13">
        <f>'Memorial de Cálculo'!K113:K113</f>
        <v>70.11</v>
      </c>
      <c r="G113" s="13">
        <f t="shared" si="14"/>
        <v>70.11</v>
      </c>
      <c r="H113" s="13">
        <f t="shared" si="15"/>
        <v>56.5</v>
      </c>
      <c r="I113" s="15">
        <v>0.84</v>
      </c>
      <c r="J113" s="15">
        <f t="shared" si="12"/>
        <v>106.35</v>
      </c>
      <c r="K113" s="15">
        <f t="shared" si="13"/>
        <v>0</v>
      </c>
      <c r="L113" s="15">
        <f t="shared" si="16"/>
        <v>58.89</v>
      </c>
      <c r="M113" s="15">
        <f t="shared" si="17"/>
        <v>58.89</v>
      </c>
      <c r="N113" s="15">
        <f t="shared" si="18"/>
        <v>47.459999999999994</v>
      </c>
      <c r="O113" s="22">
        <f t="shared" si="11"/>
        <v>0.553737658674189</v>
      </c>
    </row>
    <row r="114" spans="1:15" ht="25.5" x14ac:dyDescent="0.2">
      <c r="A114" s="1" t="s">
        <v>174</v>
      </c>
      <c r="B114" s="1" t="s">
        <v>59</v>
      </c>
      <c r="C114" s="2" t="s">
        <v>16</v>
      </c>
      <c r="D114" s="14">
        <v>2848.81</v>
      </c>
      <c r="E114" s="13">
        <v>0</v>
      </c>
      <c r="F114" s="13">
        <f>'Memorial de Cálculo'!K114:K114</f>
        <v>1577.48</v>
      </c>
      <c r="G114" s="13">
        <f t="shared" si="14"/>
        <v>1577.48</v>
      </c>
      <c r="H114" s="13">
        <f t="shared" si="15"/>
        <v>1271.33</v>
      </c>
      <c r="I114" s="15">
        <v>0.66</v>
      </c>
      <c r="J114" s="15">
        <f t="shared" si="12"/>
        <v>1880.21</v>
      </c>
      <c r="K114" s="15">
        <f t="shared" si="13"/>
        <v>0</v>
      </c>
      <c r="L114" s="15">
        <f t="shared" si="16"/>
        <v>1041.1400000000001</v>
      </c>
      <c r="M114" s="15">
        <f t="shared" si="17"/>
        <v>1041.1400000000001</v>
      </c>
      <c r="N114" s="15">
        <f t="shared" si="18"/>
        <v>839.06999999999994</v>
      </c>
      <c r="O114" s="22">
        <f t="shared" si="11"/>
        <v>0.5537360188489584</v>
      </c>
    </row>
    <row r="115" spans="1:15" x14ac:dyDescent="0.2">
      <c r="A115" s="7" t="s">
        <v>175</v>
      </c>
      <c r="B115" s="7" t="s">
        <v>176</v>
      </c>
      <c r="C115" s="8"/>
      <c r="D115" s="16"/>
      <c r="E115" s="17"/>
      <c r="F115" s="17"/>
      <c r="G115" s="17"/>
      <c r="H115" s="17"/>
      <c r="I115" s="18"/>
      <c r="J115" s="19">
        <f>SUM(J116,J131)</f>
        <v>130900.76000000001</v>
      </c>
      <c r="K115" s="19">
        <f>SUM(K116,K131)</f>
        <v>0</v>
      </c>
      <c r="L115" s="19">
        <f>SUM(L116,L131)</f>
        <v>14173.079999999998</v>
      </c>
      <c r="M115" s="19">
        <f>SUM(M116,M131)</f>
        <v>14173.079999999998</v>
      </c>
      <c r="N115" s="19">
        <f>SUM(N116,N131)</f>
        <v>116727.68000000001</v>
      </c>
      <c r="O115" s="23">
        <f t="shared" si="11"/>
        <v>0.10827347373689807</v>
      </c>
    </row>
    <row r="116" spans="1:15" x14ac:dyDescent="0.2">
      <c r="A116" s="7" t="s">
        <v>177</v>
      </c>
      <c r="B116" s="7" t="s">
        <v>14</v>
      </c>
      <c r="C116" s="8"/>
      <c r="D116" s="16"/>
      <c r="E116" s="17"/>
      <c r="F116" s="17"/>
      <c r="G116" s="17"/>
      <c r="H116" s="17"/>
      <c r="I116" s="18"/>
      <c r="J116" s="19">
        <f>SUM(J117:J130)</f>
        <v>108895.52</v>
      </c>
      <c r="K116" s="19">
        <f>SUM(K117:K130)</f>
        <v>0</v>
      </c>
      <c r="L116" s="19">
        <f>SUM(L117:L130)</f>
        <v>0</v>
      </c>
      <c r="M116" s="19">
        <f>SUM(M117:M130)</f>
        <v>0</v>
      </c>
      <c r="N116" s="19">
        <f>SUM(N117:N130)</f>
        <v>108895.52</v>
      </c>
      <c r="O116" s="23">
        <f t="shared" si="11"/>
        <v>0</v>
      </c>
    </row>
    <row r="117" spans="1:15" x14ac:dyDescent="0.2">
      <c r="A117" s="1" t="s">
        <v>178</v>
      </c>
      <c r="B117" s="1" t="s">
        <v>67</v>
      </c>
      <c r="C117" s="2" t="s">
        <v>19</v>
      </c>
      <c r="D117" s="14">
        <v>127.22</v>
      </c>
      <c r="E117" s="13">
        <v>0</v>
      </c>
      <c r="F117" s="13">
        <f>'Memorial de Cálculo'!K117:K117</f>
        <v>0</v>
      </c>
      <c r="G117" s="13">
        <f t="shared" si="14"/>
        <v>0</v>
      </c>
      <c r="H117" s="13">
        <f t="shared" si="15"/>
        <v>127.22</v>
      </c>
      <c r="I117" s="15">
        <v>0.38</v>
      </c>
      <c r="J117" s="15">
        <f t="shared" si="12"/>
        <v>48.34</v>
      </c>
      <c r="K117" s="15">
        <f t="shared" si="13"/>
        <v>0</v>
      </c>
      <c r="L117" s="15">
        <f t="shared" si="16"/>
        <v>0</v>
      </c>
      <c r="M117" s="15">
        <f t="shared" si="17"/>
        <v>0</v>
      </c>
      <c r="N117" s="15">
        <f t="shared" si="18"/>
        <v>48.34</v>
      </c>
      <c r="O117" s="22">
        <f t="shared" si="11"/>
        <v>0</v>
      </c>
    </row>
    <row r="118" spans="1:15" ht="25.5" x14ac:dyDescent="0.2">
      <c r="A118" s="1" t="s">
        <v>179</v>
      </c>
      <c r="B118" s="1" t="s">
        <v>69</v>
      </c>
      <c r="C118" s="2" t="s">
        <v>12</v>
      </c>
      <c r="D118" s="14">
        <v>276.97000000000003</v>
      </c>
      <c r="E118" s="13">
        <v>0</v>
      </c>
      <c r="F118" s="13">
        <f>'Memorial de Cálculo'!K118:K118</f>
        <v>0</v>
      </c>
      <c r="G118" s="13">
        <f t="shared" si="14"/>
        <v>0</v>
      </c>
      <c r="H118" s="13">
        <f t="shared" si="15"/>
        <v>276.97000000000003</v>
      </c>
      <c r="I118" s="15">
        <v>8.67</v>
      </c>
      <c r="J118" s="15">
        <f t="shared" si="12"/>
        <v>2401.33</v>
      </c>
      <c r="K118" s="15">
        <f t="shared" si="13"/>
        <v>0</v>
      </c>
      <c r="L118" s="15">
        <f t="shared" si="16"/>
        <v>0</v>
      </c>
      <c r="M118" s="15">
        <f t="shared" si="17"/>
        <v>0</v>
      </c>
      <c r="N118" s="15">
        <f t="shared" si="18"/>
        <v>2401.33</v>
      </c>
      <c r="O118" s="22">
        <f t="shared" si="11"/>
        <v>0</v>
      </c>
    </row>
    <row r="119" spans="1:15" x14ac:dyDescent="0.2">
      <c r="A119" s="1" t="s">
        <v>180</v>
      </c>
      <c r="B119" s="1" t="s">
        <v>71</v>
      </c>
      <c r="C119" s="2" t="s">
        <v>12</v>
      </c>
      <c r="D119" s="14">
        <v>348.75</v>
      </c>
      <c r="E119" s="13">
        <v>0</v>
      </c>
      <c r="F119" s="13">
        <f>'Memorial de Cálculo'!K119:K119</f>
        <v>0</v>
      </c>
      <c r="G119" s="13">
        <f t="shared" si="14"/>
        <v>0</v>
      </c>
      <c r="H119" s="13">
        <f t="shared" si="15"/>
        <v>348.75</v>
      </c>
      <c r="I119" s="15">
        <v>0.84</v>
      </c>
      <c r="J119" s="15">
        <f t="shared" si="12"/>
        <v>292.95</v>
      </c>
      <c r="K119" s="15">
        <f t="shared" si="13"/>
        <v>0</v>
      </c>
      <c r="L119" s="15">
        <f t="shared" si="16"/>
        <v>0</v>
      </c>
      <c r="M119" s="15">
        <f t="shared" si="17"/>
        <v>0</v>
      </c>
      <c r="N119" s="15">
        <f t="shared" si="18"/>
        <v>292.95</v>
      </c>
      <c r="O119" s="22">
        <f t="shared" si="11"/>
        <v>0</v>
      </c>
    </row>
    <row r="120" spans="1:15" ht="25.5" x14ac:dyDescent="0.2">
      <c r="A120" s="1" t="s">
        <v>181</v>
      </c>
      <c r="B120" s="1" t="s">
        <v>59</v>
      </c>
      <c r="C120" s="2" t="s">
        <v>16</v>
      </c>
      <c r="D120" s="14">
        <v>7846.9</v>
      </c>
      <c r="E120" s="13">
        <v>0</v>
      </c>
      <c r="F120" s="13">
        <f>'Memorial de Cálculo'!K120:K120</f>
        <v>0</v>
      </c>
      <c r="G120" s="13">
        <f t="shared" si="14"/>
        <v>0</v>
      </c>
      <c r="H120" s="13">
        <f t="shared" si="15"/>
        <v>7846.9</v>
      </c>
      <c r="I120" s="15">
        <v>0.66</v>
      </c>
      <c r="J120" s="15">
        <f t="shared" si="12"/>
        <v>5178.95</v>
      </c>
      <c r="K120" s="15">
        <f t="shared" si="13"/>
        <v>0</v>
      </c>
      <c r="L120" s="15">
        <f t="shared" si="16"/>
        <v>0</v>
      </c>
      <c r="M120" s="15">
        <f t="shared" si="17"/>
        <v>0</v>
      </c>
      <c r="N120" s="15">
        <f t="shared" si="18"/>
        <v>5178.95</v>
      </c>
      <c r="O120" s="22">
        <f t="shared" si="11"/>
        <v>0</v>
      </c>
    </row>
    <row r="121" spans="1:15" ht="25.5" x14ac:dyDescent="0.2">
      <c r="A121" s="1" t="s">
        <v>182</v>
      </c>
      <c r="B121" s="1" t="s">
        <v>74</v>
      </c>
      <c r="C121" s="2" t="s">
        <v>6</v>
      </c>
      <c r="D121" s="14">
        <v>743.75</v>
      </c>
      <c r="E121" s="13">
        <v>0</v>
      </c>
      <c r="F121" s="13">
        <f>'Memorial de Cálculo'!K121:K121</f>
        <v>0</v>
      </c>
      <c r="G121" s="13">
        <f t="shared" si="14"/>
        <v>0</v>
      </c>
      <c r="H121" s="13">
        <f t="shared" si="15"/>
        <v>743.75</v>
      </c>
      <c r="I121" s="15">
        <v>2.3199999999999998</v>
      </c>
      <c r="J121" s="15">
        <f t="shared" si="12"/>
        <v>1725.5</v>
      </c>
      <c r="K121" s="15">
        <f t="shared" si="13"/>
        <v>0</v>
      </c>
      <c r="L121" s="15">
        <f t="shared" si="16"/>
        <v>0</v>
      </c>
      <c r="M121" s="15">
        <f t="shared" si="17"/>
        <v>0</v>
      </c>
      <c r="N121" s="15">
        <f t="shared" si="18"/>
        <v>1725.5</v>
      </c>
      <c r="O121" s="22">
        <f t="shared" si="11"/>
        <v>0</v>
      </c>
    </row>
    <row r="122" spans="1:15" ht="38.25" x14ac:dyDescent="0.2">
      <c r="A122" s="1" t="s">
        <v>183</v>
      </c>
      <c r="B122" s="1" t="s">
        <v>76</v>
      </c>
      <c r="C122" s="2" t="s">
        <v>12</v>
      </c>
      <c r="D122" s="14">
        <v>74.38</v>
      </c>
      <c r="E122" s="13">
        <v>0</v>
      </c>
      <c r="F122" s="13">
        <f>'Memorial de Cálculo'!K122:K122</f>
        <v>0</v>
      </c>
      <c r="G122" s="13">
        <f t="shared" si="14"/>
        <v>0</v>
      </c>
      <c r="H122" s="13">
        <f t="shared" si="15"/>
        <v>74.38</v>
      </c>
      <c r="I122" s="15">
        <v>11.06</v>
      </c>
      <c r="J122" s="15">
        <f t="shared" si="12"/>
        <v>822.64</v>
      </c>
      <c r="K122" s="15">
        <f t="shared" si="13"/>
        <v>0</v>
      </c>
      <c r="L122" s="15">
        <f t="shared" si="16"/>
        <v>0</v>
      </c>
      <c r="M122" s="15">
        <f t="shared" si="17"/>
        <v>0</v>
      </c>
      <c r="N122" s="15">
        <f t="shared" si="18"/>
        <v>822.64</v>
      </c>
      <c r="O122" s="22">
        <f t="shared" si="11"/>
        <v>0</v>
      </c>
    </row>
    <row r="123" spans="1:15" ht="25.5" x14ac:dyDescent="0.2">
      <c r="A123" s="1" t="s">
        <v>184</v>
      </c>
      <c r="B123" s="1" t="s">
        <v>78</v>
      </c>
      <c r="C123" s="2" t="s">
        <v>12</v>
      </c>
      <c r="D123" s="14">
        <v>96.69</v>
      </c>
      <c r="E123" s="13">
        <v>0</v>
      </c>
      <c r="F123" s="13">
        <f>'Memorial de Cálculo'!K123:K123</f>
        <v>0</v>
      </c>
      <c r="G123" s="13">
        <f t="shared" si="14"/>
        <v>0</v>
      </c>
      <c r="H123" s="13">
        <f t="shared" si="15"/>
        <v>96.69</v>
      </c>
      <c r="I123" s="15">
        <v>11.04</v>
      </c>
      <c r="J123" s="15">
        <f t="shared" si="12"/>
        <v>1067.46</v>
      </c>
      <c r="K123" s="15">
        <f t="shared" si="13"/>
        <v>0</v>
      </c>
      <c r="L123" s="15">
        <f t="shared" si="16"/>
        <v>0</v>
      </c>
      <c r="M123" s="15">
        <f t="shared" si="17"/>
        <v>0</v>
      </c>
      <c r="N123" s="15">
        <f t="shared" si="18"/>
        <v>1067.46</v>
      </c>
      <c r="O123" s="22">
        <f t="shared" si="11"/>
        <v>0</v>
      </c>
    </row>
    <row r="124" spans="1:15" ht="25.5" x14ac:dyDescent="0.2">
      <c r="A124" s="1" t="s">
        <v>185</v>
      </c>
      <c r="B124" s="1" t="s">
        <v>59</v>
      </c>
      <c r="C124" s="2" t="s">
        <v>16</v>
      </c>
      <c r="D124" s="14">
        <v>2175.4699999999998</v>
      </c>
      <c r="E124" s="13">
        <v>0</v>
      </c>
      <c r="F124" s="13">
        <f>'Memorial de Cálculo'!K124:K124</f>
        <v>0</v>
      </c>
      <c r="G124" s="13">
        <f t="shared" si="14"/>
        <v>0</v>
      </c>
      <c r="H124" s="13">
        <f t="shared" si="15"/>
        <v>2175.4699999999998</v>
      </c>
      <c r="I124" s="15">
        <v>0.66</v>
      </c>
      <c r="J124" s="15">
        <f t="shared" si="12"/>
        <v>1435.81</v>
      </c>
      <c r="K124" s="15">
        <f t="shared" si="13"/>
        <v>0</v>
      </c>
      <c r="L124" s="15">
        <f t="shared" si="16"/>
        <v>0</v>
      </c>
      <c r="M124" s="15">
        <f t="shared" si="17"/>
        <v>0</v>
      </c>
      <c r="N124" s="15">
        <f t="shared" si="18"/>
        <v>1435.81</v>
      </c>
      <c r="O124" s="22">
        <f t="shared" si="11"/>
        <v>0</v>
      </c>
    </row>
    <row r="125" spans="1:15" ht="25.5" x14ac:dyDescent="0.2">
      <c r="A125" s="1" t="s">
        <v>186</v>
      </c>
      <c r="B125" s="1" t="s">
        <v>158</v>
      </c>
      <c r="C125" s="2" t="s">
        <v>12</v>
      </c>
      <c r="D125" s="14">
        <v>74.38</v>
      </c>
      <c r="E125" s="13">
        <v>0</v>
      </c>
      <c r="F125" s="13">
        <f>'Memorial de Cálculo'!K125:K125</f>
        <v>0</v>
      </c>
      <c r="G125" s="13">
        <f t="shared" si="14"/>
        <v>0</v>
      </c>
      <c r="H125" s="13">
        <f t="shared" si="15"/>
        <v>74.38</v>
      </c>
      <c r="I125" s="15">
        <v>3.82</v>
      </c>
      <c r="J125" s="15">
        <f t="shared" si="12"/>
        <v>284.13</v>
      </c>
      <c r="K125" s="15">
        <f t="shared" si="13"/>
        <v>0</v>
      </c>
      <c r="L125" s="15">
        <f t="shared" si="16"/>
        <v>0</v>
      </c>
      <c r="M125" s="15">
        <f t="shared" si="17"/>
        <v>0</v>
      </c>
      <c r="N125" s="15">
        <f t="shared" si="18"/>
        <v>284.13</v>
      </c>
      <c r="O125" s="22">
        <f t="shared" si="11"/>
        <v>0</v>
      </c>
    </row>
    <row r="126" spans="1:15" ht="25.5" x14ac:dyDescent="0.2">
      <c r="A126" s="1" t="s">
        <v>187</v>
      </c>
      <c r="B126" s="1" t="s">
        <v>17</v>
      </c>
      <c r="C126" s="2" t="s">
        <v>6</v>
      </c>
      <c r="D126" s="14">
        <v>743.75</v>
      </c>
      <c r="E126" s="13">
        <v>0</v>
      </c>
      <c r="F126" s="13">
        <f>'Memorial de Cálculo'!K126:K126</f>
        <v>0</v>
      </c>
      <c r="G126" s="13">
        <f t="shared" si="14"/>
        <v>0</v>
      </c>
      <c r="H126" s="13">
        <f t="shared" si="15"/>
        <v>743.75</v>
      </c>
      <c r="I126" s="15">
        <v>104.79</v>
      </c>
      <c r="J126" s="15">
        <f t="shared" si="12"/>
        <v>77937.56</v>
      </c>
      <c r="K126" s="15">
        <f t="shared" si="13"/>
        <v>0</v>
      </c>
      <c r="L126" s="15">
        <f t="shared" si="16"/>
        <v>0</v>
      </c>
      <c r="M126" s="15">
        <f t="shared" si="17"/>
        <v>0</v>
      </c>
      <c r="N126" s="15">
        <f t="shared" si="18"/>
        <v>77937.56</v>
      </c>
      <c r="O126" s="22">
        <f t="shared" si="11"/>
        <v>0</v>
      </c>
    </row>
    <row r="127" spans="1:15" ht="38.25" x14ac:dyDescent="0.2">
      <c r="A127" s="1" t="s">
        <v>188</v>
      </c>
      <c r="B127" s="1" t="s">
        <v>86</v>
      </c>
      <c r="C127" s="2" t="s">
        <v>19</v>
      </c>
      <c r="D127" s="14">
        <v>255</v>
      </c>
      <c r="E127" s="13">
        <v>0</v>
      </c>
      <c r="F127" s="13">
        <f>'Memorial de Cálculo'!K127:K127</f>
        <v>0</v>
      </c>
      <c r="G127" s="13">
        <f t="shared" si="14"/>
        <v>0</v>
      </c>
      <c r="H127" s="13">
        <f t="shared" si="15"/>
        <v>255</v>
      </c>
      <c r="I127" s="15">
        <v>52.07</v>
      </c>
      <c r="J127" s="15">
        <f t="shared" si="12"/>
        <v>13277.85</v>
      </c>
      <c r="K127" s="15">
        <f t="shared" si="13"/>
        <v>0</v>
      </c>
      <c r="L127" s="15">
        <f t="shared" si="16"/>
        <v>0</v>
      </c>
      <c r="M127" s="15">
        <f t="shared" si="17"/>
        <v>0</v>
      </c>
      <c r="N127" s="15">
        <f t="shared" si="18"/>
        <v>13277.85</v>
      </c>
      <c r="O127" s="22">
        <f t="shared" si="11"/>
        <v>0</v>
      </c>
    </row>
    <row r="128" spans="1:15" ht="25.5" x14ac:dyDescent="0.2">
      <c r="A128" s="1" t="s">
        <v>189</v>
      </c>
      <c r="B128" s="1" t="s">
        <v>88</v>
      </c>
      <c r="C128" s="2" t="s">
        <v>7</v>
      </c>
      <c r="D128" s="14">
        <v>255</v>
      </c>
      <c r="E128" s="13">
        <v>0</v>
      </c>
      <c r="F128" s="13">
        <f>'Memorial de Cálculo'!K128:K128</f>
        <v>0</v>
      </c>
      <c r="G128" s="13">
        <f t="shared" si="14"/>
        <v>0</v>
      </c>
      <c r="H128" s="13">
        <f t="shared" si="15"/>
        <v>255</v>
      </c>
      <c r="I128" s="15">
        <v>7.42</v>
      </c>
      <c r="J128" s="15">
        <f t="shared" si="12"/>
        <v>1892.1</v>
      </c>
      <c r="K128" s="15">
        <f t="shared" si="13"/>
        <v>0</v>
      </c>
      <c r="L128" s="15">
        <f t="shared" si="16"/>
        <v>0</v>
      </c>
      <c r="M128" s="15">
        <f t="shared" si="17"/>
        <v>0</v>
      </c>
      <c r="N128" s="15">
        <f t="shared" si="18"/>
        <v>1892.1</v>
      </c>
      <c r="O128" s="22">
        <f t="shared" si="11"/>
        <v>0</v>
      </c>
    </row>
    <row r="129" spans="1:15" x14ac:dyDescent="0.2">
      <c r="A129" s="1" t="s">
        <v>190</v>
      </c>
      <c r="B129" s="1" t="s">
        <v>18</v>
      </c>
      <c r="C129" s="2" t="s">
        <v>7</v>
      </c>
      <c r="D129" s="14">
        <v>50</v>
      </c>
      <c r="E129" s="13">
        <v>0</v>
      </c>
      <c r="F129" s="13">
        <f>'Memorial de Cálculo'!K129:K129</f>
        <v>0</v>
      </c>
      <c r="G129" s="13">
        <f t="shared" si="14"/>
        <v>0</v>
      </c>
      <c r="H129" s="13">
        <f t="shared" si="15"/>
        <v>50</v>
      </c>
      <c r="I129" s="15">
        <v>42.56</v>
      </c>
      <c r="J129" s="15">
        <f t="shared" si="12"/>
        <v>2128</v>
      </c>
      <c r="K129" s="15">
        <f t="shared" si="13"/>
        <v>0</v>
      </c>
      <c r="L129" s="15">
        <f t="shared" si="16"/>
        <v>0</v>
      </c>
      <c r="M129" s="15">
        <f t="shared" si="17"/>
        <v>0</v>
      </c>
      <c r="N129" s="15">
        <f t="shared" si="18"/>
        <v>2128</v>
      </c>
      <c r="O129" s="22">
        <f t="shared" si="11"/>
        <v>0</v>
      </c>
    </row>
    <row r="130" spans="1:15" x14ac:dyDescent="0.2">
      <c r="A130" s="1" t="s">
        <v>191</v>
      </c>
      <c r="B130" s="1" t="s">
        <v>91</v>
      </c>
      <c r="C130" s="2" t="s">
        <v>19</v>
      </c>
      <c r="D130" s="14">
        <v>255</v>
      </c>
      <c r="E130" s="13">
        <v>0</v>
      </c>
      <c r="F130" s="13">
        <f>'Memorial de Cálculo'!K130:K130</f>
        <v>0</v>
      </c>
      <c r="G130" s="13">
        <f t="shared" si="14"/>
        <v>0</v>
      </c>
      <c r="H130" s="13">
        <f t="shared" si="15"/>
        <v>255</v>
      </c>
      <c r="I130" s="15">
        <v>1.58</v>
      </c>
      <c r="J130" s="15">
        <f t="shared" si="12"/>
        <v>402.9</v>
      </c>
      <c r="K130" s="15">
        <f t="shared" si="13"/>
        <v>0</v>
      </c>
      <c r="L130" s="15">
        <f t="shared" si="16"/>
        <v>0</v>
      </c>
      <c r="M130" s="15">
        <f t="shared" si="17"/>
        <v>0</v>
      </c>
      <c r="N130" s="15">
        <f t="shared" si="18"/>
        <v>402.9</v>
      </c>
      <c r="O130" s="22">
        <f t="shared" si="11"/>
        <v>0</v>
      </c>
    </row>
    <row r="131" spans="1:15" x14ac:dyDescent="0.2">
      <c r="A131" s="7" t="s">
        <v>192</v>
      </c>
      <c r="B131" s="7" t="s">
        <v>127</v>
      </c>
      <c r="C131" s="8"/>
      <c r="D131" s="16"/>
      <c r="E131" s="17"/>
      <c r="F131" s="17"/>
      <c r="G131" s="17"/>
      <c r="H131" s="17"/>
      <c r="I131" s="18"/>
      <c r="J131" s="19">
        <f>SUM(J132:J141)</f>
        <v>22005.24</v>
      </c>
      <c r="K131" s="19">
        <f>SUM(K132:K141)</f>
        <v>0</v>
      </c>
      <c r="L131" s="19">
        <f>SUM(L132:L141)</f>
        <v>14173.079999999998</v>
      </c>
      <c r="M131" s="19">
        <f>SUM(M132:M141)</f>
        <v>14173.079999999998</v>
      </c>
      <c r="N131" s="19">
        <f>SUM(N132:N141)</f>
        <v>7832.1599999999989</v>
      </c>
      <c r="O131" s="23">
        <f t="shared" si="11"/>
        <v>0.644077501540542</v>
      </c>
    </row>
    <row r="132" spans="1:15" x14ac:dyDescent="0.2">
      <c r="A132" s="1" t="s">
        <v>193</v>
      </c>
      <c r="B132" s="1" t="s">
        <v>129</v>
      </c>
      <c r="C132" s="2" t="s">
        <v>7</v>
      </c>
      <c r="D132" s="14">
        <v>43.19</v>
      </c>
      <c r="E132" s="13">
        <v>0</v>
      </c>
      <c r="F132" s="13">
        <f>'Memorial de Cálculo'!K132:K132</f>
        <v>42.5</v>
      </c>
      <c r="G132" s="13">
        <f t="shared" si="14"/>
        <v>42.5</v>
      </c>
      <c r="H132" s="13">
        <f t="shared" si="15"/>
        <v>0.68999999999999773</v>
      </c>
      <c r="I132" s="15">
        <v>1.92</v>
      </c>
      <c r="J132" s="15">
        <f t="shared" si="12"/>
        <v>82.92</v>
      </c>
      <c r="K132" s="15">
        <f t="shared" si="13"/>
        <v>0</v>
      </c>
      <c r="L132" s="15">
        <f t="shared" si="16"/>
        <v>81.599999999999994</v>
      </c>
      <c r="M132" s="15">
        <f t="shared" si="17"/>
        <v>81.599999999999994</v>
      </c>
      <c r="N132" s="15">
        <f t="shared" si="18"/>
        <v>1.3200000000000074</v>
      </c>
      <c r="O132" s="22">
        <f t="shared" si="11"/>
        <v>0.98408104196816204</v>
      </c>
    </row>
    <row r="133" spans="1:15" ht="38.25" x14ac:dyDescent="0.2">
      <c r="A133" s="1" t="s">
        <v>194</v>
      </c>
      <c r="B133" s="1" t="s">
        <v>131</v>
      </c>
      <c r="C133" s="2" t="s">
        <v>12</v>
      </c>
      <c r="D133" s="14">
        <v>63.49</v>
      </c>
      <c r="E133" s="13">
        <v>0</v>
      </c>
      <c r="F133" s="13">
        <f>'Memorial de Cálculo'!K133:K133</f>
        <v>37.4</v>
      </c>
      <c r="G133" s="13">
        <f t="shared" si="14"/>
        <v>37.4</v>
      </c>
      <c r="H133" s="13">
        <f t="shared" si="15"/>
        <v>26.090000000000003</v>
      </c>
      <c r="I133" s="15">
        <v>12.11</v>
      </c>
      <c r="J133" s="15">
        <f t="shared" si="12"/>
        <v>768.86</v>
      </c>
      <c r="K133" s="15">
        <f t="shared" si="13"/>
        <v>0</v>
      </c>
      <c r="L133" s="15">
        <f t="shared" si="16"/>
        <v>452.91</v>
      </c>
      <c r="M133" s="15">
        <f t="shared" si="17"/>
        <v>452.91</v>
      </c>
      <c r="N133" s="15">
        <f t="shared" si="18"/>
        <v>315.95</v>
      </c>
      <c r="O133" s="22">
        <f t="shared" si="11"/>
        <v>0.58906693026038548</v>
      </c>
    </row>
    <row r="134" spans="1:15" ht="25.5" x14ac:dyDescent="0.2">
      <c r="A134" s="1" t="s">
        <v>195</v>
      </c>
      <c r="B134" s="1" t="s">
        <v>133</v>
      </c>
      <c r="C134" s="2" t="s">
        <v>12</v>
      </c>
      <c r="D134" s="14">
        <v>4.53</v>
      </c>
      <c r="E134" s="13">
        <v>0</v>
      </c>
      <c r="F134" s="13">
        <f>'Memorial de Cálculo'!K134:K134</f>
        <v>3.4</v>
      </c>
      <c r="G134" s="13">
        <f t="shared" si="14"/>
        <v>3.4</v>
      </c>
      <c r="H134" s="13">
        <f t="shared" si="15"/>
        <v>1.1300000000000003</v>
      </c>
      <c r="I134" s="15">
        <v>141.11000000000001</v>
      </c>
      <c r="J134" s="15">
        <f t="shared" si="12"/>
        <v>639.23</v>
      </c>
      <c r="K134" s="15">
        <f t="shared" si="13"/>
        <v>0</v>
      </c>
      <c r="L134" s="15">
        <f t="shared" si="16"/>
        <v>479.77</v>
      </c>
      <c r="M134" s="15">
        <f t="shared" si="17"/>
        <v>479.77</v>
      </c>
      <c r="N134" s="15">
        <f t="shared" si="18"/>
        <v>159.46000000000004</v>
      </c>
      <c r="O134" s="22">
        <f t="shared" si="11"/>
        <v>0.75054362279617659</v>
      </c>
    </row>
    <row r="135" spans="1:15" ht="38.25" x14ac:dyDescent="0.2">
      <c r="A135" s="1" t="s">
        <v>196</v>
      </c>
      <c r="B135" s="1" t="s">
        <v>135</v>
      </c>
      <c r="C135" s="2" t="s">
        <v>19</v>
      </c>
      <c r="D135" s="14">
        <v>43.19</v>
      </c>
      <c r="E135" s="13">
        <v>0</v>
      </c>
      <c r="F135" s="13">
        <f>'Memorial de Cálculo'!K135:K135</f>
        <v>42.5</v>
      </c>
      <c r="G135" s="13">
        <f t="shared" si="14"/>
        <v>42.5</v>
      </c>
      <c r="H135" s="13">
        <f t="shared" si="15"/>
        <v>0.68999999999999773</v>
      </c>
      <c r="I135" s="15">
        <v>149.16999999999999</v>
      </c>
      <c r="J135" s="15">
        <f t="shared" si="12"/>
        <v>6442.65</v>
      </c>
      <c r="K135" s="15">
        <f t="shared" si="13"/>
        <v>0</v>
      </c>
      <c r="L135" s="15">
        <f t="shared" si="16"/>
        <v>6339.73</v>
      </c>
      <c r="M135" s="15">
        <f t="shared" si="17"/>
        <v>6339.73</v>
      </c>
      <c r="N135" s="15">
        <f t="shared" si="18"/>
        <v>102.92000000000007</v>
      </c>
      <c r="O135" s="22">
        <f t="shared" ref="O135:O198" si="19">M135/J135</f>
        <v>0.98402520701885088</v>
      </c>
    </row>
    <row r="136" spans="1:15" ht="25.5" x14ac:dyDescent="0.2">
      <c r="A136" s="1" t="s">
        <v>197</v>
      </c>
      <c r="B136" s="1" t="s">
        <v>141</v>
      </c>
      <c r="C136" s="2" t="s">
        <v>9</v>
      </c>
      <c r="D136" s="14">
        <v>2</v>
      </c>
      <c r="E136" s="13">
        <v>0</v>
      </c>
      <c r="F136" s="13">
        <f>'Memorial de Cálculo'!K136:K136</f>
        <v>0</v>
      </c>
      <c r="G136" s="13">
        <f t="shared" si="14"/>
        <v>0</v>
      </c>
      <c r="H136" s="13">
        <f t="shared" si="15"/>
        <v>2</v>
      </c>
      <c r="I136" s="15">
        <v>754.13</v>
      </c>
      <c r="J136" s="15">
        <f t="shared" si="12"/>
        <v>1508.26</v>
      </c>
      <c r="K136" s="15">
        <f t="shared" si="13"/>
        <v>0</v>
      </c>
      <c r="L136" s="15">
        <f t="shared" si="16"/>
        <v>0</v>
      </c>
      <c r="M136" s="15">
        <f t="shared" si="17"/>
        <v>0</v>
      </c>
      <c r="N136" s="15">
        <f t="shared" si="18"/>
        <v>1508.26</v>
      </c>
      <c r="O136" s="22">
        <f t="shared" si="19"/>
        <v>0</v>
      </c>
    </row>
    <row r="137" spans="1:15" ht="25.5" x14ac:dyDescent="0.2">
      <c r="A137" s="1" t="s">
        <v>198</v>
      </c>
      <c r="B137" s="1" t="s">
        <v>144</v>
      </c>
      <c r="C137" s="2" t="s">
        <v>9</v>
      </c>
      <c r="D137" s="14">
        <v>1</v>
      </c>
      <c r="E137" s="13">
        <v>0</v>
      </c>
      <c r="F137" s="13">
        <f>'Memorial de Cálculo'!K137:K137</f>
        <v>1</v>
      </c>
      <c r="G137" s="13">
        <f t="shared" si="14"/>
        <v>1</v>
      </c>
      <c r="H137" s="13">
        <f t="shared" si="15"/>
        <v>0</v>
      </c>
      <c r="I137" s="15">
        <v>2393.75</v>
      </c>
      <c r="J137" s="15">
        <f t="shared" ref="J137:J199" si="20">ROUND(D137*I137,2)</f>
        <v>2393.75</v>
      </c>
      <c r="K137" s="15">
        <f t="shared" ref="K137:K199" si="21">ROUND(E137*I137,2)</f>
        <v>0</v>
      </c>
      <c r="L137" s="15">
        <f t="shared" si="16"/>
        <v>2393.75</v>
      </c>
      <c r="M137" s="15">
        <f t="shared" si="17"/>
        <v>2393.75</v>
      </c>
      <c r="N137" s="15">
        <f t="shared" si="18"/>
        <v>0</v>
      </c>
      <c r="O137" s="22">
        <f t="shared" si="19"/>
        <v>1</v>
      </c>
    </row>
    <row r="138" spans="1:15" ht="25.5" x14ac:dyDescent="0.2">
      <c r="A138" s="1" t="s">
        <v>199</v>
      </c>
      <c r="B138" s="1" t="s">
        <v>139</v>
      </c>
      <c r="C138" s="2" t="s">
        <v>12</v>
      </c>
      <c r="D138" s="14">
        <v>66.53</v>
      </c>
      <c r="E138" s="13">
        <v>0</v>
      </c>
      <c r="F138" s="13">
        <f>'Memorial de Cálculo'!K138:K138</f>
        <v>28.6</v>
      </c>
      <c r="G138" s="13">
        <f t="shared" si="14"/>
        <v>28.6</v>
      </c>
      <c r="H138" s="13">
        <f t="shared" si="15"/>
        <v>37.93</v>
      </c>
      <c r="I138" s="15">
        <v>113.15</v>
      </c>
      <c r="J138" s="15">
        <f t="shared" si="20"/>
        <v>7527.87</v>
      </c>
      <c r="K138" s="15">
        <f t="shared" si="21"/>
        <v>0</v>
      </c>
      <c r="L138" s="15">
        <f t="shared" si="16"/>
        <v>3236.09</v>
      </c>
      <c r="M138" s="15">
        <f t="shared" si="17"/>
        <v>3236.09</v>
      </c>
      <c r="N138" s="15">
        <f t="shared" si="18"/>
        <v>4291.78</v>
      </c>
      <c r="O138" s="22">
        <f t="shared" si="19"/>
        <v>0.42988122802333201</v>
      </c>
    </row>
    <row r="139" spans="1:15" ht="25.5" x14ac:dyDescent="0.2">
      <c r="A139" s="1" t="s">
        <v>200</v>
      </c>
      <c r="B139" s="1" t="s">
        <v>59</v>
      </c>
      <c r="C139" s="2" t="s">
        <v>16</v>
      </c>
      <c r="D139" s="14">
        <v>2994.04</v>
      </c>
      <c r="E139" s="13">
        <v>0</v>
      </c>
      <c r="F139" s="13">
        <f>'Memorial de Cálculo'!K139:K139</f>
        <v>918</v>
      </c>
      <c r="G139" s="13">
        <f t="shared" si="14"/>
        <v>918</v>
      </c>
      <c r="H139" s="13">
        <f t="shared" si="15"/>
        <v>2076.04</v>
      </c>
      <c r="I139" s="15">
        <v>0.66</v>
      </c>
      <c r="J139" s="15">
        <f t="shared" si="20"/>
        <v>1976.07</v>
      </c>
      <c r="K139" s="15">
        <f t="shared" si="21"/>
        <v>0</v>
      </c>
      <c r="L139" s="15">
        <f t="shared" si="16"/>
        <v>605.88</v>
      </c>
      <c r="M139" s="15">
        <f t="shared" si="17"/>
        <v>605.88</v>
      </c>
      <c r="N139" s="15">
        <f t="shared" si="18"/>
        <v>1370.19</v>
      </c>
      <c r="O139" s="22">
        <f t="shared" si="19"/>
        <v>0.30660857155869986</v>
      </c>
    </row>
    <row r="140" spans="1:15" x14ac:dyDescent="0.2">
      <c r="A140" s="1" t="s">
        <v>201</v>
      </c>
      <c r="B140" s="1" t="s">
        <v>71</v>
      </c>
      <c r="C140" s="2" t="s">
        <v>12</v>
      </c>
      <c r="D140" s="14">
        <v>42.42</v>
      </c>
      <c r="E140" s="13">
        <v>0</v>
      </c>
      <c r="F140" s="13">
        <f>'Memorial de Cálculo'!K140:K140</f>
        <v>37.18</v>
      </c>
      <c r="G140" s="13">
        <f t="shared" si="14"/>
        <v>37.18</v>
      </c>
      <c r="H140" s="13">
        <f t="shared" si="15"/>
        <v>5.240000000000002</v>
      </c>
      <c r="I140" s="15">
        <v>0.84</v>
      </c>
      <c r="J140" s="15">
        <f t="shared" si="20"/>
        <v>35.630000000000003</v>
      </c>
      <c r="K140" s="15">
        <f t="shared" si="21"/>
        <v>0</v>
      </c>
      <c r="L140" s="15">
        <f t="shared" si="16"/>
        <v>31.23</v>
      </c>
      <c r="M140" s="15">
        <f t="shared" si="17"/>
        <v>31.23</v>
      </c>
      <c r="N140" s="15">
        <f t="shared" si="18"/>
        <v>4.4000000000000021</v>
      </c>
      <c r="O140" s="22">
        <f t="shared" si="19"/>
        <v>0.8765085602020769</v>
      </c>
    </row>
    <row r="141" spans="1:15" ht="25.5" x14ac:dyDescent="0.2">
      <c r="A141" s="1" t="s">
        <v>202</v>
      </c>
      <c r="B141" s="1" t="s">
        <v>59</v>
      </c>
      <c r="C141" s="2" t="s">
        <v>16</v>
      </c>
      <c r="D141" s="14">
        <v>954.55</v>
      </c>
      <c r="E141" s="13">
        <v>0</v>
      </c>
      <c r="F141" s="13">
        <f>'Memorial de Cálculo'!K141:K141</f>
        <v>836.55</v>
      </c>
      <c r="G141" s="13">
        <f t="shared" si="14"/>
        <v>836.55</v>
      </c>
      <c r="H141" s="13">
        <f t="shared" si="15"/>
        <v>118</v>
      </c>
      <c r="I141" s="15">
        <v>0.66</v>
      </c>
      <c r="J141" s="15">
        <f t="shared" si="20"/>
        <v>630</v>
      </c>
      <c r="K141" s="15">
        <f t="shared" si="21"/>
        <v>0</v>
      </c>
      <c r="L141" s="15">
        <f t="shared" si="16"/>
        <v>552.12</v>
      </c>
      <c r="M141" s="15">
        <f t="shared" si="17"/>
        <v>552.12</v>
      </c>
      <c r="N141" s="15">
        <f t="shared" si="18"/>
        <v>77.88</v>
      </c>
      <c r="O141" s="22">
        <f t="shared" si="19"/>
        <v>0.87638095238095237</v>
      </c>
    </row>
    <row r="142" spans="1:15" x14ac:dyDescent="0.2">
      <c r="A142" s="7" t="s">
        <v>203</v>
      </c>
      <c r="B142" s="7" t="s">
        <v>204</v>
      </c>
      <c r="C142" s="8"/>
      <c r="D142" s="16"/>
      <c r="E142" s="17"/>
      <c r="F142" s="17"/>
      <c r="G142" s="17"/>
      <c r="H142" s="17"/>
      <c r="I142" s="18"/>
      <c r="J142" s="19">
        <f>SUM(J143,J158)</f>
        <v>184653.11000000002</v>
      </c>
      <c r="K142" s="19">
        <f>SUM(K143,K158)</f>
        <v>2357.23</v>
      </c>
      <c r="L142" s="19">
        <f>SUM(L143,L158)</f>
        <v>161662.38</v>
      </c>
      <c r="M142" s="19">
        <f>SUM(M143,M158)</f>
        <v>164019.61000000002</v>
      </c>
      <c r="N142" s="19">
        <f>SUM(N143,N158)</f>
        <v>20633.5</v>
      </c>
      <c r="O142" s="23">
        <f t="shared" si="19"/>
        <v>0.88825804233679029</v>
      </c>
    </row>
    <row r="143" spans="1:15" x14ac:dyDescent="0.2">
      <c r="A143" s="7" t="s">
        <v>205</v>
      </c>
      <c r="B143" s="7" t="s">
        <v>14</v>
      </c>
      <c r="C143" s="8"/>
      <c r="D143" s="16"/>
      <c r="E143" s="17"/>
      <c r="F143" s="17"/>
      <c r="G143" s="17"/>
      <c r="H143" s="17"/>
      <c r="I143" s="18"/>
      <c r="J143" s="19">
        <f>SUM(J144:J157)</f>
        <v>167006.15000000002</v>
      </c>
      <c r="K143" s="19">
        <f>SUM(K144:K157)</f>
        <v>0</v>
      </c>
      <c r="L143" s="19">
        <f>SUM(L144:L157)</f>
        <v>159268.63</v>
      </c>
      <c r="M143" s="19">
        <f>SUM(M144:M157)</f>
        <v>159268.63</v>
      </c>
      <c r="N143" s="19">
        <f>SUM(N144:N157)</f>
        <v>7737.5199999999995</v>
      </c>
      <c r="O143" s="23">
        <f t="shared" si="19"/>
        <v>0.95366925110242939</v>
      </c>
    </row>
    <row r="144" spans="1:15" x14ac:dyDescent="0.2">
      <c r="A144" s="1" t="s">
        <v>206</v>
      </c>
      <c r="B144" s="1" t="s">
        <v>67</v>
      </c>
      <c r="C144" s="2" t="s">
        <v>19</v>
      </c>
      <c r="D144" s="14">
        <v>224.35</v>
      </c>
      <c r="E144" s="13">
        <v>0</v>
      </c>
      <c r="F144" s="13">
        <f>'Memorial de Cálculo'!K144:K144</f>
        <v>223.5</v>
      </c>
      <c r="G144" s="13">
        <f t="shared" ref="G144:G205" si="22">E144+F144</f>
        <v>223.5</v>
      </c>
      <c r="H144" s="13">
        <f t="shared" ref="H144:H205" si="23">D144-G144</f>
        <v>0.84999999999999432</v>
      </c>
      <c r="I144" s="15">
        <v>0.38</v>
      </c>
      <c r="J144" s="15">
        <f t="shared" si="20"/>
        <v>85.25</v>
      </c>
      <c r="K144" s="15">
        <f t="shared" si="21"/>
        <v>0</v>
      </c>
      <c r="L144" s="15">
        <f t="shared" si="16"/>
        <v>84.93</v>
      </c>
      <c r="M144" s="15">
        <f t="shared" si="17"/>
        <v>84.93</v>
      </c>
      <c r="N144" s="15">
        <f t="shared" si="18"/>
        <v>0.31999999999999318</v>
      </c>
      <c r="O144" s="22">
        <f t="shared" si="19"/>
        <v>0.99624633431085052</v>
      </c>
    </row>
    <row r="145" spans="1:15" ht="25.5" x14ac:dyDescent="0.2">
      <c r="A145" s="1" t="s">
        <v>207</v>
      </c>
      <c r="B145" s="1" t="s">
        <v>69</v>
      </c>
      <c r="C145" s="2" t="s">
        <v>12</v>
      </c>
      <c r="D145" s="14">
        <v>561.99</v>
      </c>
      <c r="E145" s="13">
        <v>0</v>
      </c>
      <c r="F145" s="13">
        <f>'Memorial de Cálculo'!K145:K145</f>
        <v>395.6</v>
      </c>
      <c r="G145" s="13">
        <f t="shared" si="22"/>
        <v>395.6</v>
      </c>
      <c r="H145" s="13">
        <f t="shared" si="23"/>
        <v>166.39</v>
      </c>
      <c r="I145" s="15">
        <v>8.67</v>
      </c>
      <c r="J145" s="15">
        <f t="shared" si="20"/>
        <v>4872.45</v>
      </c>
      <c r="K145" s="15">
        <f t="shared" si="21"/>
        <v>0</v>
      </c>
      <c r="L145" s="15">
        <f t="shared" si="16"/>
        <v>3429.85</v>
      </c>
      <c r="M145" s="15">
        <f t="shared" si="17"/>
        <v>3429.85</v>
      </c>
      <c r="N145" s="15">
        <f t="shared" si="18"/>
        <v>1442.6</v>
      </c>
      <c r="O145" s="22">
        <f t="shared" si="19"/>
        <v>0.70392718242362673</v>
      </c>
    </row>
    <row r="146" spans="1:15" x14ac:dyDescent="0.2">
      <c r="A146" s="1" t="s">
        <v>208</v>
      </c>
      <c r="B146" s="1" t="s">
        <v>71</v>
      </c>
      <c r="C146" s="2" t="s">
        <v>12</v>
      </c>
      <c r="D146" s="14">
        <v>701.78</v>
      </c>
      <c r="E146" s="13">
        <v>0</v>
      </c>
      <c r="F146" s="13">
        <f>'Memorial de Cálculo'!K146:K146</f>
        <v>514.27</v>
      </c>
      <c r="G146" s="13">
        <f t="shared" si="22"/>
        <v>514.27</v>
      </c>
      <c r="H146" s="13">
        <f t="shared" si="23"/>
        <v>187.51</v>
      </c>
      <c r="I146" s="15">
        <v>0.84</v>
      </c>
      <c r="J146" s="15">
        <f t="shared" si="20"/>
        <v>589.5</v>
      </c>
      <c r="K146" s="15">
        <f t="shared" si="21"/>
        <v>0</v>
      </c>
      <c r="L146" s="15">
        <f t="shared" si="16"/>
        <v>431.99</v>
      </c>
      <c r="M146" s="15">
        <f t="shared" si="17"/>
        <v>431.99</v>
      </c>
      <c r="N146" s="15">
        <f t="shared" si="18"/>
        <v>157.51</v>
      </c>
      <c r="O146" s="22">
        <f t="shared" si="19"/>
        <v>0.73280746395250218</v>
      </c>
    </row>
    <row r="147" spans="1:15" ht="25.5" x14ac:dyDescent="0.2">
      <c r="A147" s="1" t="s">
        <v>209</v>
      </c>
      <c r="B147" s="1" t="s">
        <v>59</v>
      </c>
      <c r="C147" s="2" t="s">
        <v>16</v>
      </c>
      <c r="D147" s="14">
        <v>15790.03</v>
      </c>
      <c r="E147" s="13">
        <v>0</v>
      </c>
      <c r="F147" s="13">
        <f>'Memorial de Cálculo'!K147:K147</f>
        <v>11571.15</v>
      </c>
      <c r="G147" s="13">
        <f t="shared" si="22"/>
        <v>11571.15</v>
      </c>
      <c r="H147" s="13">
        <f t="shared" si="23"/>
        <v>4218.880000000001</v>
      </c>
      <c r="I147" s="15">
        <v>0.66</v>
      </c>
      <c r="J147" s="15">
        <f t="shared" si="20"/>
        <v>10421.42</v>
      </c>
      <c r="K147" s="15">
        <f t="shared" si="21"/>
        <v>0</v>
      </c>
      <c r="L147" s="15">
        <f t="shared" si="16"/>
        <v>7636.96</v>
      </c>
      <c r="M147" s="15">
        <f t="shared" si="17"/>
        <v>7636.96</v>
      </c>
      <c r="N147" s="15">
        <f t="shared" si="18"/>
        <v>2784.46</v>
      </c>
      <c r="O147" s="22">
        <f t="shared" si="19"/>
        <v>0.7328137624239307</v>
      </c>
    </row>
    <row r="148" spans="1:15" ht="25.5" x14ac:dyDescent="0.2">
      <c r="A148" s="1" t="s">
        <v>210</v>
      </c>
      <c r="B148" s="1" t="s">
        <v>74</v>
      </c>
      <c r="C148" s="2" t="s">
        <v>6</v>
      </c>
      <c r="D148" s="14">
        <v>1085.24</v>
      </c>
      <c r="E148" s="13">
        <v>0</v>
      </c>
      <c r="F148" s="13">
        <v>1085.24</v>
      </c>
      <c r="G148" s="13">
        <f t="shared" si="22"/>
        <v>1085.24</v>
      </c>
      <c r="H148" s="13">
        <f t="shared" si="23"/>
        <v>0</v>
      </c>
      <c r="I148" s="15">
        <v>2.3199999999999998</v>
      </c>
      <c r="J148" s="15">
        <f t="shared" si="20"/>
        <v>2517.7600000000002</v>
      </c>
      <c r="K148" s="15">
        <f t="shared" si="21"/>
        <v>0</v>
      </c>
      <c r="L148" s="15">
        <f t="shared" si="16"/>
        <v>2517.7600000000002</v>
      </c>
      <c r="M148" s="15">
        <f t="shared" si="17"/>
        <v>2517.7600000000002</v>
      </c>
      <c r="N148" s="15">
        <f t="shared" si="18"/>
        <v>0</v>
      </c>
      <c r="O148" s="22">
        <f t="shared" si="19"/>
        <v>1</v>
      </c>
    </row>
    <row r="149" spans="1:15" ht="38.25" x14ac:dyDescent="0.2">
      <c r="A149" s="1" t="s">
        <v>211</v>
      </c>
      <c r="B149" s="1" t="s">
        <v>76</v>
      </c>
      <c r="C149" s="2" t="s">
        <v>12</v>
      </c>
      <c r="D149" s="14">
        <v>108.52</v>
      </c>
      <c r="E149" s="13">
        <v>0</v>
      </c>
      <c r="F149" s="13">
        <v>108.52</v>
      </c>
      <c r="G149" s="13">
        <f t="shared" si="22"/>
        <v>108.52</v>
      </c>
      <c r="H149" s="13">
        <f t="shared" si="23"/>
        <v>0</v>
      </c>
      <c r="I149" s="15">
        <v>11.06</v>
      </c>
      <c r="J149" s="15">
        <f t="shared" si="20"/>
        <v>1200.23</v>
      </c>
      <c r="K149" s="15">
        <f t="shared" si="21"/>
        <v>0</v>
      </c>
      <c r="L149" s="15">
        <f t="shared" si="16"/>
        <v>1200.23</v>
      </c>
      <c r="M149" s="15">
        <f t="shared" si="17"/>
        <v>1200.23</v>
      </c>
      <c r="N149" s="15">
        <f t="shared" si="18"/>
        <v>0</v>
      </c>
      <c r="O149" s="22">
        <f t="shared" si="19"/>
        <v>1</v>
      </c>
    </row>
    <row r="150" spans="1:15" ht="25.5" x14ac:dyDescent="0.2">
      <c r="A150" s="1" t="s">
        <v>212</v>
      </c>
      <c r="B150" s="1" t="s">
        <v>78</v>
      </c>
      <c r="C150" s="2" t="s">
        <v>12</v>
      </c>
      <c r="D150" s="14">
        <v>141.08000000000001</v>
      </c>
      <c r="E150" s="13">
        <v>0</v>
      </c>
      <c r="F150" s="13">
        <v>141.08000000000001</v>
      </c>
      <c r="G150" s="13">
        <f t="shared" si="22"/>
        <v>141.08000000000001</v>
      </c>
      <c r="H150" s="13">
        <f t="shared" si="23"/>
        <v>0</v>
      </c>
      <c r="I150" s="15">
        <v>11.04</v>
      </c>
      <c r="J150" s="15">
        <f t="shared" si="20"/>
        <v>1557.52</v>
      </c>
      <c r="K150" s="15">
        <f t="shared" si="21"/>
        <v>0</v>
      </c>
      <c r="L150" s="15">
        <f t="shared" si="16"/>
        <v>1557.52</v>
      </c>
      <c r="M150" s="15">
        <f t="shared" si="17"/>
        <v>1557.52</v>
      </c>
      <c r="N150" s="15">
        <f t="shared" si="18"/>
        <v>0</v>
      </c>
      <c r="O150" s="22">
        <f t="shared" si="19"/>
        <v>1</v>
      </c>
    </row>
    <row r="151" spans="1:15" ht="25.5" x14ac:dyDescent="0.2">
      <c r="A151" s="1" t="s">
        <v>213</v>
      </c>
      <c r="B151" s="1" t="s">
        <v>59</v>
      </c>
      <c r="C151" s="2" t="s">
        <v>16</v>
      </c>
      <c r="D151" s="14">
        <v>3174.33</v>
      </c>
      <c r="E151" s="13">
        <v>0</v>
      </c>
      <c r="F151" s="13">
        <v>3174.33</v>
      </c>
      <c r="G151" s="13">
        <f t="shared" si="22"/>
        <v>3174.33</v>
      </c>
      <c r="H151" s="13">
        <f t="shared" si="23"/>
        <v>0</v>
      </c>
      <c r="I151" s="15">
        <v>0.66</v>
      </c>
      <c r="J151" s="15">
        <f t="shared" si="20"/>
        <v>2095.06</v>
      </c>
      <c r="K151" s="15">
        <f t="shared" si="21"/>
        <v>0</v>
      </c>
      <c r="L151" s="15">
        <f t="shared" si="16"/>
        <v>2095.06</v>
      </c>
      <c r="M151" s="15">
        <f t="shared" si="17"/>
        <v>2095.06</v>
      </c>
      <c r="N151" s="15">
        <f t="shared" si="18"/>
        <v>0</v>
      </c>
      <c r="O151" s="22">
        <f t="shared" si="19"/>
        <v>1</v>
      </c>
    </row>
    <row r="152" spans="1:15" ht="25.5" x14ac:dyDescent="0.2">
      <c r="A152" s="1" t="s">
        <v>214</v>
      </c>
      <c r="B152" s="1" t="s">
        <v>215</v>
      </c>
      <c r="C152" s="2" t="s">
        <v>12</v>
      </c>
      <c r="D152" s="14">
        <v>108.52</v>
      </c>
      <c r="E152" s="13">
        <v>0</v>
      </c>
      <c r="F152" s="13"/>
      <c r="G152" s="13">
        <f t="shared" si="22"/>
        <v>0</v>
      </c>
      <c r="H152" s="13">
        <f t="shared" si="23"/>
        <v>108.52</v>
      </c>
      <c r="I152" s="15">
        <v>3.82</v>
      </c>
      <c r="J152" s="15">
        <f t="shared" si="20"/>
        <v>414.55</v>
      </c>
      <c r="K152" s="15">
        <f t="shared" si="21"/>
        <v>0</v>
      </c>
      <c r="L152" s="15">
        <f t="shared" si="16"/>
        <v>0</v>
      </c>
      <c r="M152" s="15">
        <f t="shared" si="17"/>
        <v>0</v>
      </c>
      <c r="N152" s="15">
        <f t="shared" si="18"/>
        <v>414.55</v>
      </c>
      <c r="O152" s="22">
        <f t="shared" si="19"/>
        <v>0</v>
      </c>
    </row>
    <row r="153" spans="1:15" ht="25.5" x14ac:dyDescent="0.2">
      <c r="A153" s="1" t="s">
        <v>216</v>
      </c>
      <c r="B153" s="1" t="s">
        <v>17</v>
      </c>
      <c r="C153" s="2" t="s">
        <v>6</v>
      </c>
      <c r="D153" s="14">
        <v>1085.24</v>
      </c>
      <c r="E153" s="13">
        <v>0</v>
      </c>
      <c r="F153" s="13">
        <v>1085.24</v>
      </c>
      <c r="G153" s="13">
        <f t="shared" si="22"/>
        <v>1085.24</v>
      </c>
      <c r="H153" s="13">
        <f t="shared" si="23"/>
        <v>0</v>
      </c>
      <c r="I153" s="15">
        <v>104.79</v>
      </c>
      <c r="J153" s="15">
        <f t="shared" si="20"/>
        <v>113722.3</v>
      </c>
      <c r="K153" s="15">
        <f t="shared" si="21"/>
        <v>0</v>
      </c>
      <c r="L153" s="15">
        <f t="shared" si="16"/>
        <v>113722.3</v>
      </c>
      <c r="M153" s="15">
        <f t="shared" si="17"/>
        <v>113722.3</v>
      </c>
      <c r="N153" s="15">
        <f t="shared" si="18"/>
        <v>0</v>
      </c>
      <c r="O153" s="22">
        <f t="shared" si="19"/>
        <v>1</v>
      </c>
    </row>
    <row r="154" spans="1:15" ht="38.25" x14ac:dyDescent="0.2">
      <c r="A154" s="1" t="s">
        <v>217</v>
      </c>
      <c r="B154" s="1" t="s">
        <v>86</v>
      </c>
      <c r="C154" s="2" t="s">
        <v>19</v>
      </c>
      <c r="D154" s="14">
        <v>448.7</v>
      </c>
      <c r="E154" s="13">
        <v>0</v>
      </c>
      <c r="F154" s="13">
        <f>'Memorial de Cálculo'!K154:K154</f>
        <v>447</v>
      </c>
      <c r="G154" s="13">
        <f t="shared" si="22"/>
        <v>447</v>
      </c>
      <c r="H154" s="13">
        <f t="shared" si="23"/>
        <v>1.6999999999999886</v>
      </c>
      <c r="I154" s="15">
        <v>52.07</v>
      </c>
      <c r="J154" s="15">
        <f t="shared" si="20"/>
        <v>23363.81</v>
      </c>
      <c r="K154" s="15">
        <f t="shared" si="21"/>
        <v>0</v>
      </c>
      <c r="L154" s="15">
        <f t="shared" si="16"/>
        <v>23275.29</v>
      </c>
      <c r="M154" s="15">
        <f t="shared" si="17"/>
        <v>23275.29</v>
      </c>
      <c r="N154" s="15">
        <f t="shared" si="18"/>
        <v>88.520000000000437</v>
      </c>
      <c r="O154" s="22">
        <f t="shared" si="19"/>
        <v>0.99621123438343318</v>
      </c>
    </row>
    <row r="155" spans="1:15" ht="25.5" x14ac:dyDescent="0.2">
      <c r="A155" s="1" t="s">
        <v>218</v>
      </c>
      <c r="B155" s="1" t="s">
        <v>88</v>
      </c>
      <c r="C155" s="2" t="s">
        <v>7</v>
      </c>
      <c r="D155" s="14">
        <v>448.7</v>
      </c>
      <c r="E155" s="13">
        <v>0</v>
      </c>
      <c r="F155" s="13">
        <f>'Memorial de Cálculo'!K155:K155</f>
        <v>447</v>
      </c>
      <c r="G155" s="13">
        <f t="shared" si="22"/>
        <v>447</v>
      </c>
      <c r="H155" s="13">
        <f t="shared" si="23"/>
        <v>1.6999999999999886</v>
      </c>
      <c r="I155" s="15">
        <v>7.42</v>
      </c>
      <c r="J155" s="15">
        <f t="shared" si="20"/>
        <v>3329.35</v>
      </c>
      <c r="K155" s="15">
        <f t="shared" si="21"/>
        <v>0</v>
      </c>
      <c r="L155" s="15">
        <f t="shared" ref="L155:L218" si="24">ROUND(F155*I155,2)</f>
        <v>3316.74</v>
      </c>
      <c r="M155" s="15">
        <f t="shared" ref="M155:M218" si="25">K155+L155</f>
        <v>3316.74</v>
      </c>
      <c r="N155" s="15">
        <f t="shared" ref="N155:N218" si="26">J155-M155</f>
        <v>12.610000000000127</v>
      </c>
      <c r="O155" s="22">
        <f t="shared" si="19"/>
        <v>0.99621247390631806</v>
      </c>
    </row>
    <row r="156" spans="1:15" x14ac:dyDescent="0.2">
      <c r="A156" s="1" t="s">
        <v>219</v>
      </c>
      <c r="B156" s="1" t="s">
        <v>18</v>
      </c>
      <c r="C156" s="2" t="s">
        <v>7</v>
      </c>
      <c r="D156" s="14">
        <v>50</v>
      </c>
      <c r="E156" s="13">
        <v>0</v>
      </c>
      <c r="F156" s="13">
        <f>'Memorial de Cálculo'!K156:K156</f>
        <v>0</v>
      </c>
      <c r="G156" s="13">
        <f t="shared" si="22"/>
        <v>0</v>
      </c>
      <c r="H156" s="13">
        <f t="shared" si="23"/>
        <v>50</v>
      </c>
      <c r="I156" s="15">
        <v>42.56</v>
      </c>
      <c r="J156" s="15">
        <f t="shared" si="20"/>
        <v>2128</v>
      </c>
      <c r="K156" s="15">
        <f t="shared" si="21"/>
        <v>0</v>
      </c>
      <c r="L156" s="15">
        <f t="shared" si="24"/>
        <v>0</v>
      </c>
      <c r="M156" s="15">
        <f t="shared" si="25"/>
        <v>0</v>
      </c>
      <c r="N156" s="15">
        <f t="shared" si="26"/>
        <v>2128</v>
      </c>
      <c r="O156" s="22">
        <f t="shared" si="19"/>
        <v>0</v>
      </c>
    </row>
    <row r="157" spans="1:15" x14ac:dyDescent="0.2">
      <c r="A157" s="1" t="s">
        <v>220</v>
      </c>
      <c r="B157" s="1" t="s">
        <v>91</v>
      </c>
      <c r="C157" s="2" t="s">
        <v>19</v>
      </c>
      <c r="D157" s="14">
        <v>448.7</v>
      </c>
      <c r="E157" s="13">
        <v>0</v>
      </c>
      <c r="F157" s="13">
        <f>'Memorial de Cálculo'!K157:K157</f>
        <v>0</v>
      </c>
      <c r="G157" s="13">
        <f t="shared" si="22"/>
        <v>0</v>
      </c>
      <c r="H157" s="13">
        <f t="shared" si="23"/>
        <v>448.7</v>
      </c>
      <c r="I157" s="15">
        <v>1.58</v>
      </c>
      <c r="J157" s="15">
        <f t="shared" si="20"/>
        <v>708.95</v>
      </c>
      <c r="K157" s="15">
        <f t="shared" si="21"/>
        <v>0</v>
      </c>
      <c r="L157" s="15">
        <f t="shared" si="24"/>
        <v>0</v>
      </c>
      <c r="M157" s="15">
        <f t="shared" si="25"/>
        <v>0</v>
      </c>
      <c r="N157" s="15">
        <f t="shared" si="26"/>
        <v>708.95</v>
      </c>
      <c r="O157" s="22">
        <f t="shared" si="19"/>
        <v>0</v>
      </c>
    </row>
    <row r="158" spans="1:15" x14ac:dyDescent="0.2">
      <c r="A158" s="7" t="s">
        <v>221</v>
      </c>
      <c r="B158" s="7" t="s">
        <v>222</v>
      </c>
      <c r="C158" s="8"/>
      <c r="D158" s="16"/>
      <c r="E158" s="17"/>
      <c r="F158" s="17"/>
      <c r="G158" s="17"/>
      <c r="H158" s="17"/>
      <c r="I158" s="18"/>
      <c r="J158" s="19">
        <f>SUM(J159:J170)</f>
        <v>17646.96</v>
      </c>
      <c r="K158" s="19">
        <f>SUM(K159:K170)</f>
        <v>2357.23</v>
      </c>
      <c r="L158" s="19">
        <f>SUM(L159:L170)</f>
        <v>2393.75</v>
      </c>
      <c r="M158" s="19">
        <f>SUM(M159:M170)</f>
        <v>4750.9800000000005</v>
      </c>
      <c r="N158" s="19">
        <f>SUM(N159:N170)</f>
        <v>12895.98</v>
      </c>
      <c r="O158" s="23">
        <f t="shared" si="19"/>
        <v>0.26922370765276288</v>
      </c>
    </row>
    <row r="159" spans="1:15" x14ac:dyDescent="0.2">
      <c r="A159" s="1" t="s">
        <v>223</v>
      </c>
      <c r="B159" s="1" t="s">
        <v>129</v>
      </c>
      <c r="C159" s="2" t="s">
        <v>7</v>
      </c>
      <c r="D159" s="14">
        <v>20.54</v>
      </c>
      <c r="E159" s="13">
        <v>8.5</v>
      </c>
      <c r="F159" s="13">
        <f>'Memorial de Cálculo'!K159:K159</f>
        <v>0</v>
      </c>
      <c r="G159" s="13">
        <f t="shared" si="22"/>
        <v>8.5</v>
      </c>
      <c r="H159" s="13">
        <f t="shared" si="23"/>
        <v>12.04</v>
      </c>
      <c r="I159" s="15">
        <v>1.92</v>
      </c>
      <c r="J159" s="15">
        <f t="shared" si="20"/>
        <v>39.44</v>
      </c>
      <c r="K159" s="15">
        <f t="shared" si="21"/>
        <v>16.32</v>
      </c>
      <c r="L159" s="15">
        <f t="shared" si="24"/>
        <v>0</v>
      </c>
      <c r="M159" s="15">
        <f t="shared" si="25"/>
        <v>16.32</v>
      </c>
      <c r="N159" s="15">
        <f t="shared" si="26"/>
        <v>23.119999999999997</v>
      </c>
      <c r="O159" s="22">
        <f t="shared" si="19"/>
        <v>0.41379310344827591</v>
      </c>
    </row>
    <row r="160" spans="1:15" ht="38.25" x14ac:dyDescent="0.2">
      <c r="A160" s="1" t="s">
        <v>224</v>
      </c>
      <c r="B160" s="1" t="s">
        <v>131</v>
      </c>
      <c r="C160" s="2" t="s">
        <v>12</v>
      </c>
      <c r="D160" s="14">
        <v>30.19</v>
      </c>
      <c r="E160" s="13">
        <v>7.48</v>
      </c>
      <c r="F160" s="13">
        <f>'Memorial de Cálculo'!K160:K160</f>
        <v>0</v>
      </c>
      <c r="G160" s="13">
        <f t="shared" si="22"/>
        <v>7.48</v>
      </c>
      <c r="H160" s="13">
        <f t="shared" si="23"/>
        <v>22.71</v>
      </c>
      <c r="I160" s="15">
        <v>12.11</v>
      </c>
      <c r="J160" s="15">
        <f t="shared" si="20"/>
        <v>365.6</v>
      </c>
      <c r="K160" s="15">
        <f t="shared" si="21"/>
        <v>90.58</v>
      </c>
      <c r="L160" s="15">
        <f t="shared" si="24"/>
        <v>0</v>
      </c>
      <c r="M160" s="15">
        <f t="shared" si="25"/>
        <v>90.58</v>
      </c>
      <c r="N160" s="15">
        <f t="shared" si="26"/>
        <v>275.02000000000004</v>
      </c>
      <c r="O160" s="22">
        <f t="shared" si="19"/>
        <v>0.24775711159737415</v>
      </c>
    </row>
    <row r="161" spans="1:15" ht="25.5" x14ac:dyDescent="0.2">
      <c r="A161" s="1" t="s">
        <v>225</v>
      </c>
      <c r="B161" s="1" t="s">
        <v>133</v>
      </c>
      <c r="C161" s="2" t="s">
        <v>12</v>
      </c>
      <c r="D161" s="14">
        <v>2.16</v>
      </c>
      <c r="E161" s="13">
        <v>0.68</v>
      </c>
      <c r="F161" s="13">
        <f>'Memorial de Cálculo'!K161:K161</f>
        <v>0</v>
      </c>
      <c r="G161" s="13">
        <f t="shared" si="22"/>
        <v>0.68</v>
      </c>
      <c r="H161" s="13">
        <f t="shared" si="23"/>
        <v>1.48</v>
      </c>
      <c r="I161" s="15">
        <v>141.11000000000001</v>
      </c>
      <c r="J161" s="15">
        <f t="shared" si="20"/>
        <v>304.8</v>
      </c>
      <c r="K161" s="15">
        <f t="shared" si="21"/>
        <v>95.95</v>
      </c>
      <c r="L161" s="15">
        <f t="shared" si="24"/>
        <v>0</v>
      </c>
      <c r="M161" s="15">
        <f t="shared" si="25"/>
        <v>95.95</v>
      </c>
      <c r="N161" s="15">
        <f t="shared" si="26"/>
        <v>208.85000000000002</v>
      </c>
      <c r="O161" s="22">
        <f t="shared" si="19"/>
        <v>0.31479658792650916</v>
      </c>
    </row>
    <row r="162" spans="1:15" ht="25.5" x14ac:dyDescent="0.2">
      <c r="A162" s="1" t="s">
        <v>226</v>
      </c>
      <c r="B162" s="1" t="s">
        <v>78</v>
      </c>
      <c r="C162" s="2" t="s">
        <v>12</v>
      </c>
      <c r="D162" s="14">
        <v>31.64</v>
      </c>
      <c r="E162" s="13">
        <v>0</v>
      </c>
      <c r="F162" s="13">
        <f>'Memorial de Cálculo'!K162:K162</f>
        <v>0</v>
      </c>
      <c r="G162" s="13">
        <f t="shared" si="22"/>
        <v>0</v>
      </c>
      <c r="H162" s="13">
        <f t="shared" si="23"/>
        <v>31.64</v>
      </c>
      <c r="I162" s="15">
        <v>11.04</v>
      </c>
      <c r="J162" s="15">
        <f t="shared" si="20"/>
        <v>349.31</v>
      </c>
      <c r="K162" s="15">
        <f t="shared" si="21"/>
        <v>0</v>
      </c>
      <c r="L162" s="15">
        <f t="shared" si="24"/>
        <v>0</v>
      </c>
      <c r="M162" s="15">
        <f t="shared" si="25"/>
        <v>0</v>
      </c>
      <c r="N162" s="15">
        <f t="shared" si="26"/>
        <v>349.31</v>
      </c>
      <c r="O162" s="22">
        <f t="shared" si="19"/>
        <v>0</v>
      </c>
    </row>
    <row r="163" spans="1:15" ht="25.5" x14ac:dyDescent="0.2">
      <c r="A163" s="1" t="s">
        <v>227</v>
      </c>
      <c r="B163" s="1" t="s">
        <v>59</v>
      </c>
      <c r="C163" s="2" t="s">
        <v>16</v>
      </c>
      <c r="D163" s="14">
        <v>1423.88</v>
      </c>
      <c r="E163" s="13">
        <v>183.6</v>
      </c>
      <c r="F163" s="13">
        <f>'Memorial de Cálculo'!K163:K163</f>
        <v>0</v>
      </c>
      <c r="G163" s="13">
        <f t="shared" si="22"/>
        <v>183.6</v>
      </c>
      <c r="H163" s="13">
        <f t="shared" si="23"/>
        <v>1240.2800000000002</v>
      </c>
      <c r="I163" s="15">
        <v>0.66</v>
      </c>
      <c r="J163" s="15">
        <f t="shared" si="20"/>
        <v>939.76</v>
      </c>
      <c r="K163" s="15">
        <f t="shared" si="21"/>
        <v>121.18</v>
      </c>
      <c r="L163" s="15">
        <f t="shared" si="24"/>
        <v>0</v>
      </c>
      <c r="M163" s="15">
        <f t="shared" si="25"/>
        <v>121.18</v>
      </c>
      <c r="N163" s="15">
        <f t="shared" si="26"/>
        <v>818.57999999999993</v>
      </c>
      <c r="O163" s="22">
        <f t="shared" si="19"/>
        <v>0.12894781646377798</v>
      </c>
    </row>
    <row r="164" spans="1:15" ht="38.25" x14ac:dyDescent="0.2">
      <c r="A164" s="1" t="s">
        <v>228</v>
      </c>
      <c r="B164" s="1" t="s">
        <v>135</v>
      </c>
      <c r="C164" s="2" t="s">
        <v>19</v>
      </c>
      <c r="D164" s="14">
        <v>20.54</v>
      </c>
      <c r="E164" s="13">
        <v>8.5</v>
      </c>
      <c r="F164" s="13">
        <f>'Memorial de Cálculo'!K164:K164</f>
        <v>0</v>
      </c>
      <c r="G164" s="13">
        <f t="shared" si="22"/>
        <v>8.5</v>
      </c>
      <c r="H164" s="13">
        <f t="shared" si="23"/>
        <v>12.04</v>
      </c>
      <c r="I164" s="15">
        <v>149.16999999999999</v>
      </c>
      <c r="J164" s="15">
        <f t="shared" si="20"/>
        <v>3063.95</v>
      </c>
      <c r="K164" s="15">
        <f t="shared" si="21"/>
        <v>1267.95</v>
      </c>
      <c r="L164" s="15">
        <f t="shared" si="24"/>
        <v>0</v>
      </c>
      <c r="M164" s="15">
        <f t="shared" si="25"/>
        <v>1267.95</v>
      </c>
      <c r="N164" s="15">
        <f t="shared" si="26"/>
        <v>1795.9999999999998</v>
      </c>
      <c r="O164" s="22">
        <f t="shared" si="19"/>
        <v>0.41382855464351576</v>
      </c>
    </row>
    <row r="165" spans="1:15" ht="25.5" x14ac:dyDescent="0.2">
      <c r="A165" s="1" t="s">
        <v>229</v>
      </c>
      <c r="B165" s="1" t="s">
        <v>141</v>
      </c>
      <c r="C165" s="2" t="s">
        <v>9</v>
      </c>
      <c r="D165" s="14">
        <v>4</v>
      </c>
      <c r="E165" s="13">
        <v>0</v>
      </c>
      <c r="F165" s="13">
        <f>'Memorial de Cálculo'!K165:K165</f>
        <v>0</v>
      </c>
      <c r="G165" s="13">
        <f t="shared" si="22"/>
        <v>0</v>
      </c>
      <c r="H165" s="13">
        <f t="shared" si="23"/>
        <v>4</v>
      </c>
      <c r="I165" s="15">
        <v>754.13</v>
      </c>
      <c r="J165" s="15">
        <f t="shared" si="20"/>
        <v>3016.52</v>
      </c>
      <c r="K165" s="15">
        <f t="shared" si="21"/>
        <v>0</v>
      </c>
      <c r="L165" s="15">
        <f t="shared" si="24"/>
        <v>0</v>
      </c>
      <c r="M165" s="15">
        <f t="shared" si="25"/>
        <v>0</v>
      </c>
      <c r="N165" s="15">
        <f t="shared" si="26"/>
        <v>3016.52</v>
      </c>
      <c r="O165" s="22">
        <f t="shared" si="19"/>
        <v>0</v>
      </c>
    </row>
    <row r="166" spans="1:15" ht="25.5" x14ac:dyDescent="0.2">
      <c r="A166" s="1" t="s">
        <v>230</v>
      </c>
      <c r="B166" s="1" t="s">
        <v>144</v>
      </c>
      <c r="C166" s="2" t="s">
        <v>9</v>
      </c>
      <c r="D166" s="14">
        <v>2</v>
      </c>
      <c r="E166" s="13">
        <v>0</v>
      </c>
      <c r="F166" s="13">
        <f>'Memorial de Cálculo'!K166:K166</f>
        <v>1</v>
      </c>
      <c r="G166" s="13">
        <f t="shared" si="22"/>
        <v>1</v>
      </c>
      <c r="H166" s="13">
        <f t="shared" si="23"/>
        <v>1</v>
      </c>
      <c r="I166" s="15">
        <v>2393.75</v>
      </c>
      <c r="J166" s="15">
        <f t="shared" si="20"/>
        <v>4787.5</v>
      </c>
      <c r="K166" s="15">
        <f t="shared" si="21"/>
        <v>0</v>
      </c>
      <c r="L166" s="15">
        <f t="shared" si="24"/>
        <v>2393.75</v>
      </c>
      <c r="M166" s="15">
        <f t="shared" si="25"/>
        <v>2393.75</v>
      </c>
      <c r="N166" s="15">
        <f t="shared" si="26"/>
        <v>2393.75</v>
      </c>
      <c r="O166" s="22">
        <f t="shared" si="19"/>
        <v>0.5</v>
      </c>
    </row>
    <row r="167" spans="1:15" ht="25.5" x14ac:dyDescent="0.2">
      <c r="A167" s="1" t="s">
        <v>231</v>
      </c>
      <c r="B167" s="1" t="s">
        <v>139</v>
      </c>
      <c r="C167" s="2" t="s">
        <v>12</v>
      </c>
      <c r="D167" s="14">
        <v>31.64</v>
      </c>
      <c r="E167" s="13">
        <v>5.73</v>
      </c>
      <c r="F167" s="13">
        <f>'Memorial de Cálculo'!K167:K167</f>
        <v>0</v>
      </c>
      <c r="G167" s="13">
        <f t="shared" si="22"/>
        <v>5.73</v>
      </c>
      <c r="H167" s="13">
        <f t="shared" si="23"/>
        <v>25.91</v>
      </c>
      <c r="I167" s="15">
        <v>113.15</v>
      </c>
      <c r="J167" s="15">
        <f t="shared" si="20"/>
        <v>3580.07</v>
      </c>
      <c r="K167" s="15">
        <f t="shared" si="21"/>
        <v>648.35</v>
      </c>
      <c r="L167" s="15">
        <f t="shared" si="24"/>
        <v>0</v>
      </c>
      <c r="M167" s="15">
        <f t="shared" si="25"/>
        <v>648.35</v>
      </c>
      <c r="N167" s="15">
        <f t="shared" si="26"/>
        <v>2931.7200000000003</v>
      </c>
      <c r="O167" s="22">
        <f t="shared" si="19"/>
        <v>0.18109981089755228</v>
      </c>
    </row>
    <row r="168" spans="1:15" ht="25.5" x14ac:dyDescent="0.2">
      <c r="A168" s="1" t="s">
        <v>232</v>
      </c>
      <c r="B168" s="1" t="s">
        <v>59</v>
      </c>
      <c r="C168" s="2" t="s">
        <v>16</v>
      </c>
      <c r="D168" s="14">
        <v>1423.88</v>
      </c>
      <c r="E168" s="13">
        <v>0</v>
      </c>
      <c r="F168" s="13">
        <f>'Memorial de Cálculo'!K168:K168</f>
        <v>0</v>
      </c>
      <c r="G168" s="13">
        <f t="shared" si="22"/>
        <v>0</v>
      </c>
      <c r="H168" s="13">
        <f t="shared" si="23"/>
        <v>1423.88</v>
      </c>
      <c r="I168" s="15">
        <v>0.66</v>
      </c>
      <c r="J168" s="15">
        <f t="shared" si="20"/>
        <v>939.76</v>
      </c>
      <c r="K168" s="15">
        <f t="shared" si="21"/>
        <v>0</v>
      </c>
      <c r="L168" s="15">
        <f t="shared" si="24"/>
        <v>0</v>
      </c>
      <c r="M168" s="15">
        <f t="shared" si="25"/>
        <v>0</v>
      </c>
      <c r="N168" s="15">
        <f t="shared" si="26"/>
        <v>939.76</v>
      </c>
      <c r="O168" s="22">
        <f t="shared" si="19"/>
        <v>0</v>
      </c>
    </row>
    <row r="169" spans="1:15" x14ac:dyDescent="0.2">
      <c r="A169" s="1" t="s">
        <v>233</v>
      </c>
      <c r="B169" s="1" t="s">
        <v>71</v>
      </c>
      <c r="C169" s="2" t="s">
        <v>12</v>
      </c>
      <c r="D169" s="14">
        <v>16.59</v>
      </c>
      <c r="E169" s="13">
        <v>7.45</v>
      </c>
      <c r="F169" s="13">
        <f>'Memorial de Cálculo'!K169:K169</f>
        <v>0</v>
      </c>
      <c r="G169" s="13">
        <f t="shared" si="22"/>
        <v>7.45</v>
      </c>
      <c r="H169" s="13">
        <f t="shared" si="23"/>
        <v>9.14</v>
      </c>
      <c r="I169" s="15">
        <v>0.84</v>
      </c>
      <c r="J169" s="15">
        <f t="shared" si="20"/>
        <v>13.94</v>
      </c>
      <c r="K169" s="15">
        <f t="shared" si="21"/>
        <v>6.26</v>
      </c>
      <c r="L169" s="15">
        <f t="shared" si="24"/>
        <v>0</v>
      </c>
      <c r="M169" s="15">
        <f t="shared" si="25"/>
        <v>6.26</v>
      </c>
      <c r="N169" s="15">
        <f t="shared" si="26"/>
        <v>7.68</v>
      </c>
      <c r="O169" s="22">
        <f t="shared" si="19"/>
        <v>0.44906743185078912</v>
      </c>
    </row>
    <row r="170" spans="1:15" ht="25.5" x14ac:dyDescent="0.2">
      <c r="A170" s="1" t="s">
        <v>234</v>
      </c>
      <c r="B170" s="1" t="s">
        <v>59</v>
      </c>
      <c r="C170" s="2" t="s">
        <v>16</v>
      </c>
      <c r="D170" s="14">
        <v>373.2</v>
      </c>
      <c r="E170" s="13">
        <v>167.63</v>
      </c>
      <c r="F170" s="13">
        <f>'Memorial de Cálculo'!K170:K170</f>
        <v>0</v>
      </c>
      <c r="G170" s="13">
        <f t="shared" si="22"/>
        <v>167.63</v>
      </c>
      <c r="H170" s="13">
        <f t="shared" si="23"/>
        <v>205.57</v>
      </c>
      <c r="I170" s="15">
        <v>0.66</v>
      </c>
      <c r="J170" s="15">
        <f t="shared" si="20"/>
        <v>246.31</v>
      </c>
      <c r="K170" s="15">
        <f t="shared" si="21"/>
        <v>110.64</v>
      </c>
      <c r="L170" s="15">
        <f t="shared" si="24"/>
        <v>0</v>
      </c>
      <c r="M170" s="15">
        <f t="shared" si="25"/>
        <v>110.64</v>
      </c>
      <c r="N170" s="15">
        <f t="shared" si="26"/>
        <v>135.67000000000002</v>
      </c>
      <c r="O170" s="22">
        <f t="shared" si="19"/>
        <v>0.4491900450651618</v>
      </c>
    </row>
    <row r="171" spans="1:15" x14ac:dyDescent="0.2">
      <c r="A171" s="7" t="s">
        <v>235</v>
      </c>
      <c r="B171" s="7" t="s">
        <v>236</v>
      </c>
      <c r="C171" s="8"/>
      <c r="D171" s="16"/>
      <c r="E171" s="17"/>
      <c r="F171" s="17"/>
      <c r="G171" s="17"/>
      <c r="H171" s="17"/>
      <c r="I171" s="18"/>
      <c r="J171" s="19">
        <f>SUM(J172,J187)</f>
        <v>238863.39</v>
      </c>
      <c r="K171" s="19">
        <f>SUM(K172,K187)</f>
        <v>0</v>
      </c>
      <c r="L171" s="19">
        <f>SUM(L172,L187)</f>
        <v>35570.549999999996</v>
      </c>
      <c r="M171" s="19">
        <f>SUM(M172,M187)</f>
        <v>35570.549999999996</v>
      </c>
      <c r="N171" s="19">
        <f>SUM(N172,N187)</f>
        <v>203292.84000000003</v>
      </c>
      <c r="O171" s="23">
        <f t="shared" si="19"/>
        <v>0.14891587195509531</v>
      </c>
    </row>
    <row r="172" spans="1:15" x14ac:dyDescent="0.2">
      <c r="A172" s="7" t="s">
        <v>237</v>
      </c>
      <c r="B172" s="7" t="s">
        <v>14</v>
      </c>
      <c r="C172" s="8"/>
      <c r="D172" s="16"/>
      <c r="E172" s="17"/>
      <c r="F172" s="17"/>
      <c r="G172" s="17"/>
      <c r="H172" s="17"/>
      <c r="I172" s="18"/>
      <c r="J172" s="19">
        <f>SUM(J173:J186)</f>
        <v>183800.47000000003</v>
      </c>
      <c r="K172" s="19">
        <f>SUM(K173:K186)</f>
        <v>0</v>
      </c>
      <c r="L172" s="19">
        <f>SUM(L173:L186)</f>
        <v>0</v>
      </c>
      <c r="M172" s="19">
        <f>SUM(M173:M186)</f>
        <v>0</v>
      </c>
      <c r="N172" s="19">
        <f>SUM(N173:N186)</f>
        <v>183800.47000000003</v>
      </c>
      <c r="O172" s="23">
        <f t="shared" si="19"/>
        <v>0</v>
      </c>
    </row>
    <row r="173" spans="1:15" x14ac:dyDescent="0.2">
      <c r="A173" s="1" t="s">
        <v>238</v>
      </c>
      <c r="B173" s="1" t="s">
        <v>67</v>
      </c>
      <c r="C173" s="2" t="s">
        <v>19</v>
      </c>
      <c r="D173" s="14">
        <v>183.16</v>
      </c>
      <c r="E173" s="13">
        <v>0</v>
      </c>
      <c r="F173" s="13">
        <f>'Memorial de Cálculo'!K173:K173</f>
        <v>0</v>
      </c>
      <c r="G173" s="13">
        <f t="shared" si="22"/>
        <v>0</v>
      </c>
      <c r="H173" s="13">
        <f t="shared" si="23"/>
        <v>183.16</v>
      </c>
      <c r="I173" s="15">
        <v>0.38</v>
      </c>
      <c r="J173" s="15">
        <f t="shared" si="20"/>
        <v>69.599999999999994</v>
      </c>
      <c r="K173" s="15">
        <f t="shared" si="21"/>
        <v>0</v>
      </c>
      <c r="L173" s="15">
        <f t="shared" si="24"/>
        <v>0</v>
      </c>
      <c r="M173" s="15">
        <f t="shared" si="25"/>
        <v>0</v>
      </c>
      <c r="N173" s="15">
        <f t="shared" si="26"/>
        <v>69.599999999999994</v>
      </c>
      <c r="O173" s="22">
        <f t="shared" si="19"/>
        <v>0</v>
      </c>
    </row>
    <row r="174" spans="1:15" ht="25.5" x14ac:dyDescent="0.2">
      <c r="A174" s="1" t="s">
        <v>239</v>
      </c>
      <c r="B174" s="1" t="s">
        <v>69</v>
      </c>
      <c r="C174" s="2" t="s">
        <v>12</v>
      </c>
      <c r="D174" s="14">
        <v>412.71</v>
      </c>
      <c r="E174" s="13">
        <v>0</v>
      </c>
      <c r="F174" s="13">
        <f>'Memorial de Cálculo'!K174:K174</f>
        <v>0</v>
      </c>
      <c r="G174" s="13">
        <f t="shared" si="22"/>
        <v>0</v>
      </c>
      <c r="H174" s="13">
        <f t="shared" si="23"/>
        <v>412.71</v>
      </c>
      <c r="I174" s="15">
        <v>8.67</v>
      </c>
      <c r="J174" s="15">
        <f t="shared" si="20"/>
        <v>3578.2</v>
      </c>
      <c r="K174" s="15">
        <f t="shared" si="21"/>
        <v>0</v>
      </c>
      <c r="L174" s="15">
        <f t="shared" si="24"/>
        <v>0</v>
      </c>
      <c r="M174" s="15">
        <f t="shared" si="25"/>
        <v>0</v>
      </c>
      <c r="N174" s="15">
        <f t="shared" si="26"/>
        <v>3578.2</v>
      </c>
      <c r="O174" s="22">
        <f t="shared" si="19"/>
        <v>0</v>
      </c>
    </row>
    <row r="175" spans="1:15" x14ac:dyDescent="0.2">
      <c r="A175" s="1" t="s">
        <v>240</v>
      </c>
      <c r="B175" s="1" t="s">
        <v>71</v>
      </c>
      <c r="C175" s="2" t="s">
        <v>12</v>
      </c>
      <c r="D175" s="14">
        <v>514.19000000000005</v>
      </c>
      <c r="E175" s="13">
        <v>0</v>
      </c>
      <c r="F175" s="13">
        <f>'Memorial de Cálculo'!K175:K175</f>
        <v>0</v>
      </c>
      <c r="G175" s="13">
        <f t="shared" si="22"/>
        <v>0</v>
      </c>
      <c r="H175" s="13">
        <f t="shared" si="23"/>
        <v>514.19000000000005</v>
      </c>
      <c r="I175" s="15">
        <v>0.84</v>
      </c>
      <c r="J175" s="15">
        <f t="shared" si="20"/>
        <v>431.92</v>
      </c>
      <c r="K175" s="15">
        <f t="shared" si="21"/>
        <v>0</v>
      </c>
      <c r="L175" s="15">
        <f t="shared" si="24"/>
        <v>0</v>
      </c>
      <c r="M175" s="15">
        <f t="shared" si="25"/>
        <v>0</v>
      </c>
      <c r="N175" s="15">
        <f t="shared" si="26"/>
        <v>431.92</v>
      </c>
      <c r="O175" s="22">
        <f t="shared" si="19"/>
        <v>0</v>
      </c>
    </row>
    <row r="176" spans="1:15" ht="25.5" x14ac:dyDescent="0.2">
      <c r="A176" s="1" t="s">
        <v>241</v>
      </c>
      <c r="B176" s="1" t="s">
        <v>59</v>
      </c>
      <c r="C176" s="2" t="s">
        <v>16</v>
      </c>
      <c r="D176" s="14">
        <v>11569.25</v>
      </c>
      <c r="E176" s="13">
        <v>0</v>
      </c>
      <c r="F176" s="13">
        <f>'Memorial de Cálculo'!K176:K176</f>
        <v>0</v>
      </c>
      <c r="G176" s="13">
        <f t="shared" si="22"/>
        <v>0</v>
      </c>
      <c r="H176" s="13">
        <f t="shared" si="23"/>
        <v>11569.25</v>
      </c>
      <c r="I176" s="15">
        <v>0.66</v>
      </c>
      <c r="J176" s="15">
        <f t="shared" si="20"/>
        <v>7635.71</v>
      </c>
      <c r="K176" s="15">
        <f t="shared" si="21"/>
        <v>0</v>
      </c>
      <c r="L176" s="15">
        <f t="shared" si="24"/>
        <v>0</v>
      </c>
      <c r="M176" s="15">
        <f t="shared" si="25"/>
        <v>0</v>
      </c>
      <c r="N176" s="15">
        <f t="shared" si="26"/>
        <v>7635.71</v>
      </c>
      <c r="O176" s="22">
        <f t="shared" si="19"/>
        <v>0</v>
      </c>
    </row>
    <row r="177" spans="1:15" ht="25.5" x14ac:dyDescent="0.2">
      <c r="A177" s="1" t="s">
        <v>242</v>
      </c>
      <c r="B177" s="1" t="s">
        <v>74</v>
      </c>
      <c r="C177" s="2" t="s">
        <v>6</v>
      </c>
      <c r="D177" s="14">
        <v>1328.02</v>
      </c>
      <c r="E177" s="13">
        <v>0</v>
      </c>
      <c r="F177" s="13">
        <f>'Memorial de Cálculo'!K177:K177</f>
        <v>0</v>
      </c>
      <c r="G177" s="13">
        <f t="shared" si="22"/>
        <v>0</v>
      </c>
      <c r="H177" s="13">
        <f t="shared" si="23"/>
        <v>1328.02</v>
      </c>
      <c r="I177" s="15">
        <v>2.3199999999999998</v>
      </c>
      <c r="J177" s="15">
        <f t="shared" si="20"/>
        <v>3081.01</v>
      </c>
      <c r="K177" s="15">
        <f t="shared" si="21"/>
        <v>0</v>
      </c>
      <c r="L177" s="15">
        <f t="shared" si="24"/>
        <v>0</v>
      </c>
      <c r="M177" s="15">
        <f t="shared" si="25"/>
        <v>0</v>
      </c>
      <c r="N177" s="15">
        <f t="shared" si="26"/>
        <v>3081.01</v>
      </c>
      <c r="O177" s="22">
        <f t="shared" si="19"/>
        <v>0</v>
      </c>
    </row>
    <row r="178" spans="1:15" ht="38.25" x14ac:dyDescent="0.2">
      <c r="A178" s="1" t="s">
        <v>243</v>
      </c>
      <c r="B178" s="1" t="s">
        <v>76</v>
      </c>
      <c r="C178" s="2" t="s">
        <v>12</v>
      </c>
      <c r="D178" s="14">
        <v>132.80000000000001</v>
      </c>
      <c r="E178" s="13">
        <v>0</v>
      </c>
      <c r="F178" s="13">
        <f>'Memorial de Cálculo'!K178:K178</f>
        <v>0</v>
      </c>
      <c r="G178" s="13">
        <f t="shared" si="22"/>
        <v>0</v>
      </c>
      <c r="H178" s="13">
        <f t="shared" si="23"/>
        <v>132.80000000000001</v>
      </c>
      <c r="I178" s="15">
        <v>11.06</v>
      </c>
      <c r="J178" s="15">
        <f t="shared" si="20"/>
        <v>1468.77</v>
      </c>
      <c r="K178" s="15">
        <f t="shared" si="21"/>
        <v>0</v>
      </c>
      <c r="L178" s="15">
        <f t="shared" si="24"/>
        <v>0</v>
      </c>
      <c r="M178" s="15">
        <f t="shared" si="25"/>
        <v>0</v>
      </c>
      <c r="N178" s="15">
        <f t="shared" si="26"/>
        <v>1468.77</v>
      </c>
      <c r="O178" s="22">
        <f t="shared" si="19"/>
        <v>0</v>
      </c>
    </row>
    <row r="179" spans="1:15" ht="25.5" x14ac:dyDescent="0.2">
      <c r="A179" s="1" t="s">
        <v>244</v>
      </c>
      <c r="B179" s="1" t="s">
        <v>78</v>
      </c>
      <c r="C179" s="2" t="s">
        <v>12</v>
      </c>
      <c r="D179" s="14">
        <v>172.64</v>
      </c>
      <c r="E179" s="13">
        <v>0</v>
      </c>
      <c r="F179" s="13">
        <f>'Memorial de Cálculo'!K179:K179</f>
        <v>0</v>
      </c>
      <c r="G179" s="13">
        <f t="shared" si="22"/>
        <v>0</v>
      </c>
      <c r="H179" s="13">
        <f t="shared" si="23"/>
        <v>172.64</v>
      </c>
      <c r="I179" s="15">
        <v>11.04</v>
      </c>
      <c r="J179" s="15">
        <f t="shared" si="20"/>
        <v>1905.95</v>
      </c>
      <c r="K179" s="15">
        <f t="shared" si="21"/>
        <v>0</v>
      </c>
      <c r="L179" s="15">
        <f t="shared" si="24"/>
        <v>0</v>
      </c>
      <c r="M179" s="15">
        <f t="shared" si="25"/>
        <v>0</v>
      </c>
      <c r="N179" s="15">
        <f t="shared" si="26"/>
        <v>1905.95</v>
      </c>
      <c r="O179" s="22">
        <f t="shared" si="19"/>
        <v>0</v>
      </c>
    </row>
    <row r="180" spans="1:15" ht="25.5" x14ac:dyDescent="0.2">
      <c r="A180" s="1" t="s">
        <v>245</v>
      </c>
      <c r="B180" s="1" t="s">
        <v>59</v>
      </c>
      <c r="C180" s="2" t="s">
        <v>16</v>
      </c>
      <c r="D180" s="14">
        <v>3884.46</v>
      </c>
      <c r="E180" s="13">
        <v>0</v>
      </c>
      <c r="F180" s="13">
        <f>'Memorial de Cálculo'!K180:K180</f>
        <v>0</v>
      </c>
      <c r="G180" s="13">
        <f t="shared" si="22"/>
        <v>0</v>
      </c>
      <c r="H180" s="13">
        <f t="shared" si="23"/>
        <v>3884.46</v>
      </c>
      <c r="I180" s="15">
        <v>0.66</v>
      </c>
      <c r="J180" s="15">
        <f t="shared" si="20"/>
        <v>2563.7399999999998</v>
      </c>
      <c r="K180" s="15">
        <f t="shared" si="21"/>
        <v>0</v>
      </c>
      <c r="L180" s="15">
        <f t="shared" si="24"/>
        <v>0</v>
      </c>
      <c r="M180" s="15">
        <f t="shared" si="25"/>
        <v>0</v>
      </c>
      <c r="N180" s="15">
        <f t="shared" si="26"/>
        <v>2563.7399999999998</v>
      </c>
      <c r="O180" s="22">
        <f t="shared" si="19"/>
        <v>0</v>
      </c>
    </row>
    <row r="181" spans="1:15" ht="25.5" x14ac:dyDescent="0.2">
      <c r="A181" s="1" t="s">
        <v>246</v>
      </c>
      <c r="B181" s="1" t="s">
        <v>247</v>
      </c>
      <c r="C181" s="2" t="s">
        <v>12</v>
      </c>
      <c r="D181" s="14">
        <v>132.80000000000001</v>
      </c>
      <c r="E181" s="13">
        <v>0</v>
      </c>
      <c r="F181" s="13">
        <f>'Memorial de Cálculo'!K181:K181</f>
        <v>0</v>
      </c>
      <c r="G181" s="13">
        <f t="shared" si="22"/>
        <v>0</v>
      </c>
      <c r="H181" s="13">
        <f t="shared" si="23"/>
        <v>132.80000000000001</v>
      </c>
      <c r="I181" s="15">
        <v>3.82</v>
      </c>
      <c r="J181" s="15">
        <f t="shared" si="20"/>
        <v>507.3</v>
      </c>
      <c r="K181" s="15">
        <f t="shared" si="21"/>
        <v>0</v>
      </c>
      <c r="L181" s="15">
        <f t="shared" si="24"/>
        <v>0</v>
      </c>
      <c r="M181" s="15">
        <f t="shared" si="25"/>
        <v>0</v>
      </c>
      <c r="N181" s="15">
        <f t="shared" si="26"/>
        <v>507.3</v>
      </c>
      <c r="O181" s="22">
        <f t="shared" si="19"/>
        <v>0</v>
      </c>
    </row>
    <row r="182" spans="1:15" ht="25.5" x14ac:dyDescent="0.2">
      <c r="A182" s="1" t="s">
        <v>248</v>
      </c>
      <c r="B182" s="1" t="s">
        <v>17</v>
      </c>
      <c r="C182" s="2" t="s">
        <v>6</v>
      </c>
      <c r="D182" s="14">
        <v>1328.02</v>
      </c>
      <c r="E182" s="13">
        <v>0</v>
      </c>
      <c r="F182" s="13">
        <f>'Memorial de Cálculo'!K182:K182</f>
        <v>0</v>
      </c>
      <c r="G182" s="13">
        <f t="shared" si="22"/>
        <v>0</v>
      </c>
      <c r="H182" s="13">
        <f t="shared" si="23"/>
        <v>1328.02</v>
      </c>
      <c r="I182" s="15">
        <v>104.79</v>
      </c>
      <c r="J182" s="15">
        <f t="shared" si="20"/>
        <v>139163.22</v>
      </c>
      <c r="K182" s="15">
        <f t="shared" si="21"/>
        <v>0</v>
      </c>
      <c r="L182" s="15">
        <f t="shared" si="24"/>
        <v>0</v>
      </c>
      <c r="M182" s="15">
        <f t="shared" si="25"/>
        <v>0</v>
      </c>
      <c r="N182" s="15">
        <f t="shared" si="26"/>
        <v>139163.22</v>
      </c>
      <c r="O182" s="22">
        <f t="shared" si="19"/>
        <v>0</v>
      </c>
    </row>
    <row r="183" spans="1:15" ht="38.25" x14ac:dyDescent="0.2">
      <c r="A183" s="1" t="s">
        <v>249</v>
      </c>
      <c r="B183" s="1" t="s">
        <v>86</v>
      </c>
      <c r="C183" s="2" t="s">
        <v>19</v>
      </c>
      <c r="D183" s="14">
        <v>366.36</v>
      </c>
      <c r="E183" s="13">
        <v>0</v>
      </c>
      <c r="F183" s="13">
        <f>'Memorial de Cálculo'!K183:K183</f>
        <v>0</v>
      </c>
      <c r="G183" s="13">
        <f t="shared" si="22"/>
        <v>0</v>
      </c>
      <c r="H183" s="13">
        <f t="shared" si="23"/>
        <v>366.36</v>
      </c>
      <c r="I183" s="15">
        <v>52.07</v>
      </c>
      <c r="J183" s="15">
        <f t="shared" si="20"/>
        <v>19076.37</v>
      </c>
      <c r="K183" s="15">
        <f t="shared" si="21"/>
        <v>0</v>
      </c>
      <c r="L183" s="15">
        <f t="shared" si="24"/>
        <v>0</v>
      </c>
      <c r="M183" s="15">
        <f t="shared" si="25"/>
        <v>0</v>
      </c>
      <c r="N183" s="15">
        <f t="shared" si="26"/>
        <v>19076.37</v>
      </c>
      <c r="O183" s="22">
        <f t="shared" si="19"/>
        <v>0</v>
      </c>
    </row>
    <row r="184" spans="1:15" ht="25.5" x14ac:dyDescent="0.2">
      <c r="A184" s="1" t="s">
        <v>250</v>
      </c>
      <c r="B184" s="1" t="s">
        <v>88</v>
      </c>
      <c r="C184" s="2" t="s">
        <v>7</v>
      </c>
      <c r="D184" s="14">
        <v>366.36</v>
      </c>
      <c r="E184" s="13">
        <v>0</v>
      </c>
      <c r="F184" s="13">
        <f>'Memorial de Cálculo'!K184:K184</f>
        <v>0</v>
      </c>
      <c r="G184" s="13">
        <f t="shared" si="22"/>
        <v>0</v>
      </c>
      <c r="H184" s="13">
        <f t="shared" si="23"/>
        <v>366.36</v>
      </c>
      <c r="I184" s="15">
        <v>7.42</v>
      </c>
      <c r="J184" s="15">
        <f t="shared" si="20"/>
        <v>2718.39</v>
      </c>
      <c r="K184" s="15">
        <f t="shared" si="21"/>
        <v>0</v>
      </c>
      <c r="L184" s="15">
        <f t="shared" si="24"/>
        <v>0</v>
      </c>
      <c r="M184" s="15">
        <f t="shared" si="25"/>
        <v>0</v>
      </c>
      <c r="N184" s="15">
        <f t="shared" si="26"/>
        <v>2718.39</v>
      </c>
      <c r="O184" s="22">
        <f t="shared" si="19"/>
        <v>0</v>
      </c>
    </row>
    <row r="185" spans="1:15" x14ac:dyDescent="0.2">
      <c r="A185" s="1" t="s">
        <v>251</v>
      </c>
      <c r="B185" s="1" t="s">
        <v>18</v>
      </c>
      <c r="C185" s="2" t="s">
        <v>7</v>
      </c>
      <c r="D185" s="14">
        <v>24</v>
      </c>
      <c r="E185" s="13">
        <v>0</v>
      </c>
      <c r="F185" s="13">
        <f>'Memorial de Cálculo'!K185:K185</f>
        <v>0</v>
      </c>
      <c r="G185" s="13">
        <f t="shared" si="22"/>
        <v>0</v>
      </c>
      <c r="H185" s="13">
        <f t="shared" si="23"/>
        <v>24</v>
      </c>
      <c r="I185" s="15">
        <v>42.56</v>
      </c>
      <c r="J185" s="15">
        <f t="shared" si="20"/>
        <v>1021.44</v>
      </c>
      <c r="K185" s="15">
        <f t="shared" si="21"/>
        <v>0</v>
      </c>
      <c r="L185" s="15">
        <f t="shared" si="24"/>
        <v>0</v>
      </c>
      <c r="M185" s="15">
        <f t="shared" si="25"/>
        <v>0</v>
      </c>
      <c r="N185" s="15">
        <f t="shared" si="26"/>
        <v>1021.44</v>
      </c>
      <c r="O185" s="22">
        <f t="shared" si="19"/>
        <v>0</v>
      </c>
    </row>
    <row r="186" spans="1:15" x14ac:dyDescent="0.2">
      <c r="A186" s="1" t="s">
        <v>252</v>
      </c>
      <c r="B186" s="1" t="s">
        <v>91</v>
      </c>
      <c r="C186" s="2" t="s">
        <v>19</v>
      </c>
      <c r="D186" s="14">
        <v>366.36</v>
      </c>
      <c r="E186" s="13">
        <v>0</v>
      </c>
      <c r="F186" s="13">
        <f>'Memorial de Cálculo'!K186:K186</f>
        <v>0</v>
      </c>
      <c r="G186" s="13">
        <f t="shared" si="22"/>
        <v>0</v>
      </c>
      <c r="H186" s="13">
        <f t="shared" si="23"/>
        <v>366.36</v>
      </c>
      <c r="I186" s="15">
        <v>1.58</v>
      </c>
      <c r="J186" s="15">
        <f t="shared" si="20"/>
        <v>578.85</v>
      </c>
      <c r="K186" s="15">
        <f t="shared" si="21"/>
        <v>0</v>
      </c>
      <c r="L186" s="15">
        <f t="shared" si="24"/>
        <v>0</v>
      </c>
      <c r="M186" s="15">
        <f t="shared" si="25"/>
        <v>0</v>
      </c>
      <c r="N186" s="15">
        <f t="shared" si="26"/>
        <v>578.85</v>
      </c>
      <c r="O186" s="22">
        <f t="shared" si="19"/>
        <v>0</v>
      </c>
    </row>
    <row r="187" spans="1:15" x14ac:dyDescent="0.2">
      <c r="A187" s="7" t="s">
        <v>253</v>
      </c>
      <c r="B187" s="7" t="s">
        <v>127</v>
      </c>
      <c r="C187" s="8"/>
      <c r="D187" s="16"/>
      <c r="E187" s="17"/>
      <c r="F187" s="17"/>
      <c r="G187" s="17"/>
      <c r="H187" s="17"/>
      <c r="I187" s="18"/>
      <c r="J187" s="19">
        <f>SUM(J188:J199)</f>
        <v>55062.92</v>
      </c>
      <c r="K187" s="19">
        <f>SUM(K188:K199)</f>
        <v>0</v>
      </c>
      <c r="L187" s="19">
        <f>SUM(L188:L199)</f>
        <v>35570.549999999996</v>
      </c>
      <c r="M187" s="19">
        <f>SUM(M188:M199)</f>
        <v>35570.549999999996</v>
      </c>
      <c r="N187" s="19">
        <f>SUM(N188:N199)</f>
        <v>19492.369999999995</v>
      </c>
      <c r="O187" s="23">
        <f t="shared" si="19"/>
        <v>0.6459982507284393</v>
      </c>
    </row>
    <row r="188" spans="1:15" x14ac:dyDescent="0.2">
      <c r="A188" s="1" t="s">
        <v>254</v>
      </c>
      <c r="B188" s="1" t="s">
        <v>129</v>
      </c>
      <c r="C188" s="2" t="s">
        <v>7</v>
      </c>
      <c r="D188" s="14">
        <v>86.31</v>
      </c>
      <c r="E188" s="13">
        <v>0</v>
      </c>
      <c r="F188" s="13">
        <f>'Memorial de Cálculo'!K188:K188</f>
        <v>85.2</v>
      </c>
      <c r="G188" s="13">
        <f t="shared" si="22"/>
        <v>85.2</v>
      </c>
      <c r="H188" s="13">
        <f t="shared" si="23"/>
        <v>1.1099999999999994</v>
      </c>
      <c r="I188" s="15">
        <v>1.92</v>
      </c>
      <c r="J188" s="15">
        <f t="shared" si="20"/>
        <v>165.72</v>
      </c>
      <c r="K188" s="15">
        <f t="shared" si="21"/>
        <v>0</v>
      </c>
      <c r="L188" s="15">
        <f t="shared" si="24"/>
        <v>163.58000000000001</v>
      </c>
      <c r="M188" s="15">
        <f t="shared" si="25"/>
        <v>163.58000000000001</v>
      </c>
      <c r="N188" s="15">
        <f t="shared" si="26"/>
        <v>2.1399999999999864</v>
      </c>
      <c r="O188" s="22">
        <f t="shared" si="19"/>
        <v>0.9870866521844075</v>
      </c>
    </row>
    <row r="189" spans="1:15" ht="51" x14ac:dyDescent="0.2">
      <c r="A189" s="1" t="s">
        <v>255</v>
      </c>
      <c r="B189" s="1" t="s">
        <v>256</v>
      </c>
      <c r="C189" s="2" t="s">
        <v>12</v>
      </c>
      <c r="D189" s="14">
        <v>175.58</v>
      </c>
      <c r="E189" s="13">
        <v>0</v>
      </c>
      <c r="F189" s="13">
        <f>'Memorial de Cálculo'!K189:K189</f>
        <v>74.98</v>
      </c>
      <c r="G189" s="13">
        <f t="shared" si="22"/>
        <v>74.98</v>
      </c>
      <c r="H189" s="13">
        <f t="shared" si="23"/>
        <v>100.60000000000001</v>
      </c>
      <c r="I189" s="15">
        <v>12.11</v>
      </c>
      <c r="J189" s="15">
        <f t="shared" si="20"/>
        <v>2126.27</v>
      </c>
      <c r="K189" s="15">
        <f t="shared" si="21"/>
        <v>0</v>
      </c>
      <c r="L189" s="15">
        <f t="shared" si="24"/>
        <v>908.01</v>
      </c>
      <c r="M189" s="15">
        <f t="shared" si="25"/>
        <v>908.01</v>
      </c>
      <c r="N189" s="15">
        <f t="shared" si="26"/>
        <v>1218.26</v>
      </c>
      <c r="O189" s="22">
        <f t="shared" si="19"/>
        <v>0.42704360217658155</v>
      </c>
    </row>
    <row r="190" spans="1:15" ht="25.5" x14ac:dyDescent="0.2">
      <c r="A190" s="1" t="s">
        <v>257</v>
      </c>
      <c r="B190" s="1" t="s">
        <v>258</v>
      </c>
      <c r="C190" s="2" t="s">
        <v>12</v>
      </c>
      <c r="D190" s="14">
        <v>11.77</v>
      </c>
      <c r="E190" s="13">
        <v>0</v>
      </c>
      <c r="F190" s="13">
        <f>'Memorial de Cálculo'!K190:K190</f>
        <v>6.82</v>
      </c>
      <c r="G190" s="13">
        <f t="shared" si="22"/>
        <v>6.82</v>
      </c>
      <c r="H190" s="13">
        <f t="shared" si="23"/>
        <v>4.9499999999999993</v>
      </c>
      <c r="I190" s="15">
        <v>141.11000000000001</v>
      </c>
      <c r="J190" s="15">
        <f t="shared" si="20"/>
        <v>1660.86</v>
      </c>
      <c r="K190" s="15">
        <f t="shared" si="21"/>
        <v>0</v>
      </c>
      <c r="L190" s="15">
        <f t="shared" si="24"/>
        <v>962.37</v>
      </c>
      <c r="M190" s="15">
        <f t="shared" si="25"/>
        <v>962.37</v>
      </c>
      <c r="N190" s="15">
        <f t="shared" si="26"/>
        <v>698.4899999999999</v>
      </c>
      <c r="O190" s="22">
        <f t="shared" si="19"/>
        <v>0.57944077164842311</v>
      </c>
    </row>
    <row r="191" spans="1:15" ht="38.25" x14ac:dyDescent="0.2">
      <c r="A191" s="1" t="s">
        <v>259</v>
      </c>
      <c r="B191" s="1" t="s">
        <v>137</v>
      </c>
      <c r="C191" s="2" t="s">
        <v>19</v>
      </c>
      <c r="D191" s="14">
        <v>77.31</v>
      </c>
      <c r="E191" s="13">
        <v>0</v>
      </c>
      <c r="F191" s="13">
        <f>'Memorial de Cálculo'!K191:K191</f>
        <v>75.7</v>
      </c>
      <c r="G191" s="13">
        <f t="shared" si="22"/>
        <v>75.7</v>
      </c>
      <c r="H191" s="13">
        <f t="shared" si="23"/>
        <v>1.6099999999999994</v>
      </c>
      <c r="I191" s="15">
        <v>264.60000000000002</v>
      </c>
      <c r="J191" s="15">
        <f t="shared" si="20"/>
        <v>20456.23</v>
      </c>
      <c r="K191" s="15">
        <f t="shared" si="21"/>
        <v>0</v>
      </c>
      <c r="L191" s="15">
        <f t="shared" si="24"/>
        <v>20030.22</v>
      </c>
      <c r="M191" s="15">
        <f t="shared" si="25"/>
        <v>20030.22</v>
      </c>
      <c r="N191" s="15">
        <f t="shared" si="26"/>
        <v>426.0099999999984</v>
      </c>
      <c r="O191" s="22">
        <f t="shared" si="19"/>
        <v>0.97917455953516375</v>
      </c>
    </row>
    <row r="192" spans="1:15" ht="38.25" x14ac:dyDescent="0.2">
      <c r="A192" s="1" t="s">
        <v>260</v>
      </c>
      <c r="B192" s="1" t="s">
        <v>135</v>
      </c>
      <c r="C192" s="2" t="s">
        <v>19</v>
      </c>
      <c r="D192" s="14">
        <v>9</v>
      </c>
      <c r="E192" s="13">
        <v>0</v>
      </c>
      <c r="F192" s="13">
        <f>'Memorial de Cálculo'!K192:K192</f>
        <v>9.5</v>
      </c>
      <c r="G192" s="13">
        <f t="shared" si="22"/>
        <v>9.5</v>
      </c>
      <c r="H192" s="13">
        <f t="shared" si="23"/>
        <v>-0.5</v>
      </c>
      <c r="I192" s="15">
        <v>149.16999999999999</v>
      </c>
      <c r="J192" s="15">
        <f t="shared" si="20"/>
        <v>1342.53</v>
      </c>
      <c r="K192" s="15">
        <f t="shared" si="21"/>
        <v>0</v>
      </c>
      <c r="L192" s="15">
        <f t="shared" si="24"/>
        <v>1417.12</v>
      </c>
      <c r="M192" s="15">
        <f t="shared" si="25"/>
        <v>1417.12</v>
      </c>
      <c r="N192" s="15">
        <f t="shared" si="26"/>
        <v>-74.589999999999918</v>
      </c>
      <c r="O192" s="22">
        <f t="shared" si="19"/>
        <v>1.0555592798671165</v>
      </c>
    </row>
    <row r="193" spans="1:15" ht="25.5" x14ac:dyDescent="0.2">
      <c r="A193" s="1" t="s">
        <v>261</v>
      </c>
      <c r="B193" s="1" t="s">
        <v>139</v>
      </c>
      <c r="C193" s="2" t="s">
        <v>12</v>
      </c>
      <c r="D193" s="14">
        <v>169.64</v>
      </c>
      <c r="E193" s="13">
        <v>0</v>
      </c>
      <c r="F193" s="13">
        <f>'Memorial de Cálculo'!K193:K193</f>
        <v>45.580000000000005</v>
      </c>
      <c r="G193" s="13">
        <f t="shared" si="22"/>
        <v>45.580000000000005</v>
      </c>
      <c r="H193" s="13">
        <f t="shared" si="23"/>
        <v>124.05999999999997</v>
      </c>
      <c r="I193" s="15">
        <v>113.15</v>
      </c>
      <c r="J193" s="15">
        <f t="shared" si="20"/>
        <v>19194.77</v>
      </c>
      <c r="K193" s="15">
        <f t="shared" si="21"/>
        <v>0</v>
      </c>
      <c r="L193" s="15">
        <f t="shared" si="24"/>
        <v>5157.38</v>
      </c>
      <c r="M193" s="15">
        <f t="shared" si="25"/>
        <v>5157.38</v>
      </c>
      <c r="N193" s="15">
        <f t="shared" si="26"/>
        <v>14037.39</v>
      </c>
      <c r="O193" s="22">
        <f t="shared" si="19"/>
        <v>0.26868673081261196</v>
      </c>
    </row>
    <row r="194" spans="1:15" ht="25.5" x14ac:dyDescent="0.2">
      <c r="A194" s="1" t="s">
        <v>262</v>
      </c>
      <c r="B194" s="1" t="s">
        <v>59</v>
      </c>
      <c r="C194" s="2" t="s">
        <v>16</v>
      </c>
      <c r="D194" s="14">
        <v>355.04</v>
      </c>
      <c r="E194" s="13">
        <v>0</v>
      </c>
      <c r="F194" s="13">
        <f>'Memorial de Cálculo'!K194:K194</f>
        <v>153.44999999999999</v>
      </c>
      <c r="G194" s="13">
        <f t="shared" si="22"/>
        <v>153.44999999999999</v>
      </c>
      <c r="H194" s="13">
        <f t="shared" si="23"/>
        <v>201.59000000000003</v>
      </c>
      <c r="I194" s="15">
        <v>0.66</v>
      </c>
      <c r="J194" s="15">
        <f t="shared" si="20"/>
        <v>234.33</v>
      </c>
      <c r="K194" s="15">
        <f t="shared" si="21"/>
        <v>0</v>
      </c>
      <c r="L194" s="15">
        <f t="shared" si="24"/>
        <v>101.28</v>
      </c>
      <c r="M194" s="15">
        <f t="shared" si="25"/>
        <v>101.28</v>
      </c>
      <c r="N194" s="15">
        <f t="shared" si="26"/>
        <v>133.05000000000001</v>
      </c>
      <c r="O194" s="22">
        <f t="shared" si="19"/>
        <v>0.43221098450902573</v>
      </c>
    </row>
    <row r="195" spans="1:15" ht="25.5" x14ac:dyDescent="0.2">
      <c r="A195" s="1" t="s">
        <v>263</v>
      </c>
      <c r="B195" s="1" t="s">
        <v>141</v>
      </c>
      <c r="C195" s="2" t="s">
        <v>9</v>
      </c>
      <c r="D195" s="14">
        <v>3</v>
      </c>
      <c r="E195" s="13">
        <v>0</v>
      </c>
      <c r="F195" s="13">
        <f>'Memorial de Cálculo'!K195:K195</f>
        <v>0</v>
      </c>
      <c r="G195" s="13">
        <f t="shared" si="22"/>
        <v>0</v>
      </c>
      <c r="H195" s="13">
        <f t="shared" si="23"/>
        <v>3</v>
      </c>
      <c r="I195" s="15">
        <v>754.13</v>
      </c>
      <c r="J195" s="15">
        <f t="shared" si="20"/>
        <v>2262.39</v>
      </c>
      <c r="K195" s="15">
        <f t="shared" si="21"/>
        <v>0</v>
      </c>
      <c r="L195" s="15">
        <f t="shared" si="24"/>
        <v>0</v>
      </c>
      <c r="M195" s="15">
        <f t="shared" si="25"/>
        <v>0</v>
      </c>
      <c r="N195" s="15">
        <f t="shared" si="26"/>
        <v>2262.39</v>
      </c>
      <c r="O195" s="22">
        <f t="shared" si="19"/>
        <v>0</v>
      </c>
    </row>
    <row r="196" spans="1:15" ht="25.5" x14ac:dyDescent="0.2">
      <c r="A196" s="1" t="s">
        <v>264</v>
      </c>
      <c r="B196" s="1" t="s">
        <v>144</v>
      </c>
      <c r="C196" s="2" t="s">
        <v>9</v>
      </c>
      <c r="D196" s="14">
        <v>2</v>
      </c>
      <c r="E196" s="13">
        <v>0</v>
      </c>
      <c r="F196" s="13">
        <f>'Memorial de Cálculo'!K196:K196</f>
        <v>2</v>
      </c>
      <c r="G196" s="13">
        <f t="shared" si="22"/>
        <v>2</v>
      </c>
      <c r="H196" s="13">
        <f t="shared" si="23"/>
        <v>0</v>
      </c>
      <c r="I196" s="15">
        <v>2393.75</v>
      </c>
      <c r="J196" s="15">
        <f t="shared" si="20"/>
        <v>4787.5</v>
      </c>
      <c r="K196" s="15">
        <f t="shared" si="21"/>
        <v>0</v>
      </c>
      <c r="L196" s="15">
        <f t="shared" si="24"/>
        <v>4787.5</v>
      </c>
      <c r="M196" s="15">
        <f t="shared" si="25"/>
        <v>4787.5</v>
      </c>
      <c r="N196" s="15">
        <f t="shared" si="26"/>
        <v>0</v>
      </c>
      <c r="O196" s="22">
        <f t="shared" si="19"/>
        <v>1</v>
      </c>
    </row>
    <row r="197" spans="1:15" ht="25.5" x14ac:dyDescent="0.2">
      <c r="A197" s="1" t="s">
        <v>265</v>
      </c>
      <c r="B197" s="1" t="s">
        <v>266</v>
      </c>
      <c r="C197" s="2" t="s">
        <v>9</v>
      </c>
      <c r="D197" s="14">
        <v>11</v>
      </c>
      <c r="E197" s="13">
        <v>0</v>
      </c>
      <c r="F197" s="13">
        <f>'Memorial de Cálculo'!K197:K197</f>
        <v>0</v>
      </c>
      <c r="G197" s="13">
        <f t="shared" si="22"/>
        <v>0</v>
      </c>
      <c r="H197" s="13">
        <f t="shared" si="23"/>
        <v>11</v>
      </c>
      <c r="I197" s="15">
        <v>15.51</v>
      </c>
      <c r="J197" s="15">
        <f t="shared" si="20"/>
        <v>170.61</v>
      </c>
      <c r="K197" s="15">
        <f t="shared" si="21"/>
        <v>0</v>
      </c>
      <c r="L197" s="15">
        <f t="shared" si="24"/>
        <v>0</v>
      </c>
      <c r="M197" s="15">
        <f t="shared" si="25"/>
        <v>0</v>
      </c>
      <c r="N197" s="15">
        <f t="shared" si="26"/>
        <v>170.61</v>
      </c>
      <c r="O197" s="22">
        <f t="shared" si="19"/>
        <v>0</v>
      </c>
    </row>
    <row r="198" spans="1:15" x14ac:dyDescent="0.2">
      <c r="A198" s="1" t="s">
        <v>267</v>
      </c>
      <c r="B198" s="1" t="s">
        <v>71</v>
      </c>
      <c r="C198" s="2" t="s">
        <v>12</v>
      </c>
      <c r="D198" s="14">
        <v>169.64</v>
      </c>
      <c r="E198" s="13">
        <v>0</v>
      </c>
      <c r="F198" s="13">
        <f>'Memorial de Cálculo'!K198:K198</f>
        <v>59.25</v>
      </c>
      <c r="G198" s="13">
        <f t="shared" si="22"/>
        <v>59.25</v>
      </c>
      <c r="H198" s="13">
        <f t="shared" si="23"/>
        <v>110.38999999999999</v>
      </c>
      <c r="I198" s="15">
        <v>0.84</v>
      </c>
      <c r="J198" s="15">
        <f t="shared" si="20"/>
        <v>142.5</v>
      </c>
      <c r="K198" s="15">
        <f t="shared" si="21"/>
        <v>0</v>
      </c>
      <c r="L198" s="15">
        <f t="shared" si="24"/>
        <v>49.77</v>
      </c>
      <c r="M198" s="15">
        <f t="shared" si="25"/>
        <v>49.77</v>
      </c>
      <c r="N198" s="15">
        <f t="shared" si="26"/>
        <v>92.72999999999999</v>
      </c>
      <c r="O198" s="22">
        <f t="shared" si="19"/>
        <v>0.34926315789473689</v>
      </c>
    </row>
    <row r="199" spans="1:15" ht="25.5" x14ac:dyDescent="0.2">
      <c r="A199" s="1" t="s">
        <v>268</v>
      </c>
      <c r="B199" s="1" t="s">
        <v>59</v>
      </c>
      <c r="C199" s="2" t="s">
        <v>16</v>
      </c>
      <c r="D199" s="14">
        <v>3816.99</v>
      </c>
      <c r="E199" s="13">
        <v>0</v>
      </c>
      <c r="F199" s="13">
        <f>'Memorial de Cálculo'!K199:K199</f>
        <v>3020.18</v>
      </c>
      <c r="G199" s="13">
        <f t="shared" si="22"/>
        <v>3020.18</v>
      </c>
      <c r="H199" s="13">
        <f t="shared" si="23"/>
        <v>796.81</v>
      </c>
      <c r="I199" s="15">
        <v>0.66</v>
      </c>
      <c r="J199" s="15">
        <f t="shared" si="20"/>
        <v>2519.21</v>
      </c>
      <c r="K199" s="15">
        <f t="shared" si="21"/>
        <v>0</v>
      </c>
      <c r="L199" s="15">
        <f t="shared" si="24"/>
        <v>1993.32</v>
      </c>
      <c r="M199" s="15">
        <f t="shared" si="25"/>
        <v>1993.32</v>
      </c>
      <c r="N199" s="15">
        <f t="shared" si="26"/>
        <v>525.8900000000001</v>
      </c>
      <c r="O199" s="22">
        <f t="shared" ref="O199:O262" si="27">M199/J199</f>
        <v>0.79124804998392351</v>
      </c>
    </row>
    <row r="200" spans="1:15" x14ac:dyDescent="0.2">
      <c r="A200" s="7" t="s">
        <v>269</v>
      </c>
      <c r="B200" s="7" t="s">
        <v>270</v>
      </c>
      <c r="C200" s="8"/>
      <c r="D200" s="16"/>
      <c r="E200" s="17"/>
      <c r="F200" s="17"/>
      <c r="G200" s="17"/>
      <c r="H200" s="17"/>
      <c r="I200" s="18"/>
      <c r="J200" s="19">
        <f>SUM(J201,J216)</f>
        <v>197177.92</v>
      </c>
      <c r="K200" s="19">
        <f>SUM(K201,K216)</f>
        <v>13591.09</v>
      </c>
      <c r="L200" s="19">
        <f>SUM(L201,L216)</f>
        <v>154688.02000000002</v>
      </c>
      <c r="M200" s="19">
        <f>SUM(M201,M216)</f>
        <v>168279.11000000002</v>
      </c>
      <c r="N200" s="19">
        <f>SUM(N201,N216)</f>
        <v>28898.810000000005</v>
      </c>
      <c r="O200" s="23">
        <f t="shared" si="27"/>
        <v>0.85343790014622334</v>
      </c>
    </row>
    <row r="201" spans="1:15" x14ac:dyDescent="0.2">
      <c r="A201" s="7" t="s">
        <v>271</v>
      </c>
      <c r="B201" s="7" t="s">
        <v>14</v>
      </c>
      <c r="C201" s="8"/>
      <c r="D201" s="16"/>
      <c r="E201" s="17"/>
      <c r="F201" s="17"/>
      <c r="G201" s="17"/>
      <c r="H201" s="17"/>
      <c r="I201" s="18"/>
      <c r="J201" s="19">
        <f>SUM(J202:J215)</f>
        <v>159632.26</v>
      </c>
      <c r="K201" s="19">
        <f>SUM(K202:K215)</f>
        <v>0</v>
      </c>
      <c r="L201" s="19">
        <f>SUM(L202:L215)</f>
        <v>148235.82</v>
      </c>
      <c r="M201" s="19">
        <f>SUM(M202:M215)</f>
        <v>148235.82</v>
      </c>
      <c r="N201" s="19">
        <f>SUM(N202:N215)</f>
        <v>11396.440000000002</v>
      </c>
      <c r="O201" s="23">
        <f t="shared" si="27"/>
        <v>0.92860816479075092</v>
      </c>
    </row>
    <row r="202" spans="1:15" x14ac:dyDescent="0.2">
      <c r="A202" s="1" t="s">
        <v>272</v>
      </c>
      <c r="B202" s="1" t="s">
        <v>67</v>
      </c>
      <c r="C202" s="2" t="s">
        <v>19</v>
      </c>
      <c r="D202" s="14">
        <v>196.8</v>
      </c>
      <c r="E202" s="13">
        <v>0</v>
      </c>
      <c r="F202" s="13">
        <f>'Memorial de Cálculo'!K202:K202</f>
        <v>187.6</v>
      </c>
      <c r="G202" s="13">
        <f t="shared" si="22"/>
        <v>187.6</v>
      </c>
      <c r="H202" s="13">
        <f t="shared" si="23"/>
        <v>9.2000000000000171</v>
      </c>
      <c r="I202" s="15">
        <v>0.38</v>
      </c>
      <c r="J202" s="15">
        <f t="shared" ref="J202:J264" si="28">ROUND(D202*I202,2)</f>
        <v>74.78</v>
      </c>
      <c r="K202" s="15">
        <f t="shared" ref="K202:K264" si="29">ROUND(E202*I202,2)</f>
        <v>0</v>
      </c>
      <c r="L202" s="15">
        <f t="shared" si="24"/>
        <v>71.290000000000006</v>
      </c>
      <c r="M202" s="15">
        <f t="shared" si="25"/>
        <v>71.290000000000006</v>
      </c>
      <c r="N202" s="15">
        <f t="shared" si="26"/>
        <v>3.4899999999999949</v>
      </c>
      <c r="O202" s="22">
        <f t="shared" si="27"/>
        <v>0.95332976731746466</v>
      </c>
    </row>
    <row r="203" spans="1:15" ht="25.5" x14ac:dyDescent="0.2">
      <c r="A203" s="1" t="s">
        <v>273</v>
      </c>
      <c r="B203" s="1" t="s">
        <v>69</v>
      </c>
      <c r="C203" s="2" t="s">
        <v>12</v>
      </c>
      <c r="D203" s="14">
        <v>443.98</v>
      </c>
      <c r="E203" s="13">
        <v>0</v>
      </c>
      <c r="F203" s="13">
        <v>443.98</v>
      </c>
      <c r="G203" s="13">
        <f t="shared" si="22"/>
        <v>443.98</v>
      </c>
      <c r="H203" s="13">
        <f t="shared" si="23"/>
        <v>0</v>
      </c>
      <c r="I203" s="15">
        <v>8.67</v>
      </c>
      <c r="J203" s="15">
        <f t="shared" si="28"/>
        <v>3849.31</v>
      </c>
      <c r="K203" s="15">
        <f t="shared" si="29"/>
        <v>0</v>
      </c>
      <c r="L203" s="15">
        <f t="shared" si="24"/>
        <v>3849.31</v>
      </c>
      <c r="M203" s="15">
        <f t="shared" si="25"/>
        <v>3849.31</v>
      </c>
      <c r="N203" s="15">
        <f t="shared" si="26"/>
        <v>0</v>
      </c>
      <c r="O203" s="22">
        <f t="shared" si="27"/>
        <v>1</v>
      </c>
    </row>
    <row r="204" spans="1:15" x14ac:dyDescent="0.2">
      <c r="A204" s="1" t="s">
        <v>274</v>
      </c>
      <c r="B204" s="1" t="s">
        <v>71</v>
      </c>
      <c r="C204" s="2" t="s">
        <v>12</v>
      </c>
      <c r="D204" s="14">
        <v>524.63</v>
      </c>
      <c r="E204" s="13">
        <v>0</v>
      </c>
      <c r="F204" s="13">
        <v>524.63</v>
      </c>
      <c r="G204" s="13">
        <f t="shared" si="22"/>
        <v>524.63</v>
      </c>
      <c r="H204" s="13">
        <f t="shared" si="23"/>
        <v>0</v>
      </c>
      <c r="I204" s="15">
        <v>0.84</v>
      </c>
      <c r="J204" s="15">
        <f t="shared" si="28"/>
        <v>440.69</v>
      </c>
      <c r="K204" s="15">
        <f t="shared" si="29"/>
        <v>0</v>
      </c>
      <c r="L204" s="15">
        <f t="shared" si="24"/>
        <v>440.69</v>
      </c>
      <c r="M204" s="15">
        <f t="shared" si="25"/>
        <v>440.69</v>
      </c>
      <c r="N204" s="15">
        <f t="shared" si="26"/>
        <v>0</v>
      </c>
      <c r="O204" s="22">
        <f t="shared" si="27"/>
        <v>1</v>
      </c>
    </row>
    <row r="205" spans="1:15" ht="25.5" x14ac:dyDescent="0.2">
      <c r="A205" s="1" t="s">
        <v>275</v>
      </c>
      <c r="B205" s="1" t="s">
        <v>59</v>
      </c>
      <c r="C205" s="2" t="s">
        <v>16</v>
      </c>
      <c r="D205" s="14">
        <v>1804.13</v>
      </c>
      <c r="E205" s="13">
        <v>0</v>
      </c>
      <c r="F205" s="13">
        <v>1804.13</v>
      </c>
      <c r="G205" s="13">
        <f t="shared" si="22"/>
        <v>1804.13</v>
      </c>
      <c r="H205" s="13">
        <f t="shared" si="23"/>
        <v>0</v>
      </c>
      <c r="I205" s="15">
        <v>0.66</v>
      </c>
      <c r="J205" s="15">
        <f t="shared" si="28"/>
        <v>1190.73</v>
      </c>
      <c r="K205" s="15">
        <f t="shared" si="29"/>
        <v>0</v>
      </c>
      <c r="L205" s="15">
        <f t="shared" si="24"/>
        <v>1190.73</v>
      </c>
      <c r="M205" s="15">
        <f t="shared" si="25"/>
        <v>1190.73</v>
      </c>
      <c r="N205" s="15">
        <f t="shared" si="26"/>
        <v>0</v>
      </c>
      <c r="O205" s="22">
        <f t="shared" si="27"/>
        <v>1</v>
      </c>
    </row>
    <row r="206" spans="1:15" ht="25.5" x14ac:dyDescent="0.2">
      <c r="A206" s="1" t="s">
        <v>276</v>
      </c>
      <c r="B206" s="1" t="s">
        <v>74</v>
      </c>
      <c r="C206" s="2" t="s">
        <v>6</v>
      </c>
      <c r="D206" s="14">
        <v>1148.22</v>
      </c>
      <c r="E206" s="13">
        <v>0</v>
      </c>
      <c r="F206" s="13">
        <f>'Memorial de Cálculo'!K206:K206</f>
        <v>1078.7</v>
      </c>
      <c r="G206" s="13">
        <f t="shared" ref="G206:G269" si="30">E206+F206</f>
        <v>1078.7</v>
      </c>
      <c r="H206" s="13">
        <f t="shared" ref="H206:H269" si="31">D206-G206</f>
        <v>69.519999999999982</v>
      </c>
      <c r="I206" s="15">
        <v>2.3199999999999998</v>
      </c>
      <c r="J206" s="15">
        <f t="shared" si="28"/>
        <v>2663.87</v>
      </c>
      <c r="K206" s="15">
        <f t="shared" si="29"/>
        <v>0</v>
      </c>
      <c r="L206" s="15">
        <f t="shared" si="24"/>
        <v>2502.58</v>
      </c>
      <c r="M206" s="15">
        <f t="shared" si="25"/>
        <v>2502.58</v>
      </c>
      <c r="N206" s="15">
        <f t="shared" si="26"/>
        <v>161.28999999999996</v>
      </c>
      <c r="O206" s="22">
        <f t="shared" si="27"/>
        <v>0.93945275107268744</v>
      </c>
    </row>
    <row r="207" spans="1:15" ht="38.25" x14ac:dyDescent="0.2">
      <c r="A207" s="1" t="s">
        <v>277</v>
      </c>
      <c r="B207" s="1" t="s">
        <v>76</v>
      </c>
      <c r="C207" s="2" t="s">
        <v>12</v>
      </c>
      <c r="D207" s="14">
        <v>114.82</v>
      </c>
      <c r="E207" s="13">
        <v>0</v>
      </c>
      <c r="F207" s="13">
        <f>'Memorial de Cálculo'!K207:K207</f>
        <v>107.87</v>
      </c>
      <c r="G207" s="13">
        <f t="shared" si="30"/>
        <v>107.87</v>
      </c>
      <c r="H207" s="13">
        <f t="shared" si="31"/>
        <v>6.9499999999999886</v>
      </c>
      <c r="I207" s="15">
        <v>11.06</v>
      </c>
      <c r="J207" s="15">
        <f t="shared" si="28"/>
        <v>1269.9100000000001</v>
      </c>
      <c r="K207" s="15">
        <f t="shared" si="29"/>
        <v>0</v>
      </c>
      <c r="L207" s="15">
        <f t="shared" si="24"/>
        <v>1193.04</v>
      </c>
      <c r="M207" s="15">
        <f t="shared" si="25"/>
        <v>1193.04</v>
      </c>
      <c r="N207" s="15">
        <f t="shared" si="26"/>
        <v>76.870000000000118</v>
      </c>
      <c r="O207" s="22">
        <f t="shared" si="27"/>
        <v>0.93946815128631156</v>
      </c>
    </row>
    <row r="208" spans="1:15" ht="25.5" x14ac:dyDescent="0.2">
      <c r="A208" s="1" t="s">
        <v>278</v>
      </c>
      <c r="B208" s="1" t="s">
        <v>78</v>
      </c>
      <c r="C208" s="2" t="s">
        <v>12</v>
      </c>
      <c r="D208" s="14">
        <v>149.27000000000001</v>
      </c>
      <c r="E208" s="13">
        <v>0</v>
      </c>
      <c r="F208" s="13">
        <f>'Memorial de Cálculo'!K208:K208</f>
        <v>140.22999999999999</v>
      </c>
      <c r="G208" s="13">
        <f t="shared" si="30"/>
        <v>140.22999999999999</v>
      </c>
      <c r="H208" s="13">
        <f t="shared" si="31"/>
        <v>9.0400000000000205</v>
      </c>
      <c r="I208" s="15">
        <v>11.04</v>
      </c>
      <c r="J208" s="15">
        <f t="shared" si="28"/>
        <v>1647.94</v>
      </c>
      <c r="K208" s="15">
        <f t="shared" si="29"/>
        <v>0</v>
      </c>
      <c r="L208" s="15">
        <f t="shared" si="24"/>
        <v>1548.14</v>
      </c>
      <c r="M208" s="15">
        <f t="shared" si="25"/>
        <v>1548.14</v>
      </c>
      <c r="N208" s="15">
        <f t="shared" si="26"/>
        <v>99.799999999999955</v>
      </c>
      <c r="O208" s="22">
        <f t="shared" si="27"/>
        <v>0.93943954270179741</v>
      </c>
    </row>
    <row r="209" spans="1:15" ht="25.5" x14ac:dyDescent="0.2">
      <c r="A209" s="1" t="s">
        <v>279</v>
      </c>
      <c r="B209" s="1" t="s">
        <v>59</v>
      </c>
      <c r="C209" s="2" t="s">
        <v>16</v>
      </c>
      <c r="D209" s="14">
        <v>3358.54</v>
      </c>
      <c r="E209" s="13">
        <v>0</v>
      </c>
      <c r="F209" s="13">
        <f>'Memorial de Cálculo'!K209:K209</f>
        <v>3155.2</v>
      </c>
      <c r="G209" s="13">
        <f t="shared" si="30"/>
        <v>3155.2</v>
      </c>
      <c r="H209" s="13">
        <f t="shared" si="31"/>
        <v>203.34000000000015</v>
      </c>
      <c r="I209" s="15">
        <v>0.66</v>
      </c>
      <c r="J209" s="15">
        <f t="shared" si="28"/>
        <v>2216.64</v>
      </c>
      <c r="K209" s="15">
        <f t="shared" si="29"/>
        <v>0</v>
      </c>
      <c r="L209" s="15">
        <f t="shared" si="24"/>
        <v>2082.4299999999998</v>
      </c>
      <c r="M209" s="15">
        <f t="shared" si="25"/>
        <v>2082.4299999999998</v>
      </c>
      <c r="N209" s="15">
        <f t="shared" si="26"/>
        <v>134.21000000000004</v>
      </c>
      <c r="O209" s="22">
        <f t="shared" si="27"/>
        <v>0.93945340695827917</v>
      </c>
    </row>
    <row r="210" spans="1:15" ht="25.5" x14ac:dyDescent="0.2">
      <c r="A210" s="1" t="s">
        <v>280</v>
      </c>
      <c r="B210" s="1" t="s">
        <v>281</v>
      </c>
      <c r="C210" s="2" t="s">
        <v>12</v>
      </c>
      <c r="D210" s="14">
        <v>114.82</v>
      </c>
      <c r="E210" s="13">
        <v>0</v>
      </c>
      <c r="F210" s="13">
        <f>'Memorial de Cálculo'!K210:K210</f>
        <v>0</v>
      </c>
      <c r="G210" s="13">
        <f t="shared" si="30"/>
        <v>0</v>
      </c>
      <c r="H210" s="13">
        <f t="shared" si="31"/>
        <v>114.82</v>
      </c>
      <c r="I210" s="15">
        <v>3.82</v>
      </c>
      <c r="J210" s="15">
        <f t="shared" si="28"/>
        <v>438.61</v>
      </c>
      <c r="K210" s="15">
        <f t="shared" si="29"/>
        <v>0</v>
      </c>
      <c r="L210" s="15">
        <f t="shared" si="24"/>
        <v>0</v>
      </c>
      <c r="M210" s="15">
        <f t="shared" si="25"/>
        <v>0</v>
      </c>
      <c r="N210" s="15">
        <f t="shared" si="26"/>
        <v>438.61</v>
      </c>
      <c r="O210" s="22">
        <f t="shared" si="27"/>
        <v>0</v>
      </c>
    </row>
    <row r="211" spans="1:15" ht="25.5" x14ac:dyDescent="0.2">
      <c r="A211" s="1" t="s">
        <v>282</v>
      </c>
      <c r="B211" s="1" t="s">
        <v>17</v>
      </c>
      <c r="C211" s="2" t="s">
        <v>6</v>
      </c>
      <c r="D211" s="14">
        <v>1148.22</v>
      </c>
      <c r="E211" s="13">
        <v>0</v>
      </c>
      <c r="F211" s="13">
        <f>'Memorial de Cálculo'!K211:K211</f>
        <v>1078.7</v>
      </c>
      <c r="G211" s="13">
        <f t="shared" si="30"/>
        <v>1078.7</v>
      </c>
      <c r="H211" s="13">
        <f t="shared" si="31"/>
        <v>69.519999999999982</v>
      </c>
      <c r="I211" s="15">
        <v>104.79</v>
      </c>
      <c r="J211" s="15">
        <f t="shared" si="28"/>
        <v>120321.97</v>
      </c>
      <c r="K211" s="15">
        <f t="shared" si="29"/>
        <v>0</v>
      </c>
      <c r="L211" s="15">
        <f t="shared" si="24"/>
        <v>113036.97</v>
      </c>
      <c r="M211" s="15">
        <f t="shared" si="25"/>
        <v>113036.97</v>
      </c>
      <c r="N211" s="15">
        <f t="shared" si="26"/>
        <v>7285</v>
      </c>
      <c r="O211" s="22">
        <f t="shared" si="27"/>
        <v>0.93945411631807563</v>
      </c>
    </row>
    <row r="212" spans="1:15" ht="38.25" x14ac:dyDescent="0.2">
      <c r="A212" s="1" t="s">
        <v>283</v>
      </c>
      <c r="B212" s="1" t="s">
        <v>86</v>
      </c>
      <c r="C212" s="2" t="s">
        <v>19</v>
      </c>
      <c r="D212" s="14">
        <v>383</v>
      </c>
      <c r="E212" s="13">
        <v>0</v>
      </c>
      <c r="F212" s="13">
        <f>'Memorial de Cálculo'!K212:K212</f>
        <v>375.2</v>
      </c>
      <c r="G212" s="13">
        <f t="shared" si="30"/>
        <v>375.2</v>
      </c>
      <c r="H212" s="13">
        <f t="shared" si="31"/>
        <v>7.8000000000000114</v>
      </c>
      <c r="I212" s="15">
        <v>52.07</v>
      </c>
      <c r="J212" s="15">
        <f t="shared" si="28"/>
        <v>19942.810000000001</v>
      </c>
      <c r="K212" s="15">
        <f t="shared" si="29"/>
        <v>0</v>
      </c>
      <c r="L212" s="15">
        <f t="shared" si="24"/>
        <v>19536.66</v>
      </c>
      <c r="M212" s="15">
        <f t="shared" si="25"/>
        <v>19536.66</v>
      </c>
      <c r="N212" s="15">
        <f t="shared" si="26"/>
        <v>406.15000000000146</v>
      </c>
      <c r="O212" s="22">
        <f t="shared" si="27"/>
        <v>0.97963426417841815</v>
      </c>
    </row>
    <row r="213" spans="1:15" ht="25.5" x14ac:dyDescent="0.2">
      <c r="A213" s="1" t="s">
        <v>284</v>
      </c>
      <c r="B213" s="1" t="s">
        <v>88</v>
      </c>
      <c r="C213" s="2" t="s">
        <v>7</v>
      </c>
      <c r="D213" s="14">
        <v>383</v>
      </c>
      <c r="E213" s="13">
        <v>0</v>
      </c>
      <c r="F213" s="13">
        <f>'Memorial de Cálculo'!K213:K213</f>
        <v>375.2</v>
      </c>
      <c r="G213" s="13">
        <f t="shared" si="30"/>
        <v>375.2</v>
      </c>
      <c r="H213" s="13">
        <f t="shared" si="31"/>
        <v>7.8000000000000114</v>
      </c>
      <c r="I213" s="15">
        <v>7.42</v>
      </c>
      <c r="J213" s="15">
        <f t="shared" si="28"/>
        <v>2841.86</v>
      </c>
      <c r="K213" s="15">
        <f t="shared" si="29"/>
        <v>0</v>
      </c>
      <c r="L213" s="15">
        <f t="shared" si="24"/>
        <v>2783.98</v>
      </c>
      <c r="M213" s="15">
        <f t="shared" si="25"/>
        <v>2783.98</v>
      </c>
      <c r="N213" s="15">
        <f t="shared" si="26"/>
        <v>57.880000000000109</v>
      </c>
      <c r="O213" s="22">
        <f t="shared" si="27"/>
        <v>0.97963305722308625</v>
      </c>
    </row>
    <row r="214" spans="1:15" x14ac:dyDescent="0.2">
      <c r="A214" s="1" t="s">
        <v>285</v>
      </c>
      <c r="B214" s="1" t="s">
        <v>18</v>
      </c>
      <c r="C214" s="2" t="s">
        <v>7</v>
      </c>
      <c r="D214" s="14">
        <v>50</v>
      </c>
      <c r="E214" s="13">
        <v>0</v>
      </c>
      <c r="F214" s="13">
        <f>'Memorial de Cálculo'!K214:K214</f>
        <v>0</v>
      </c>
      <c r="G214" s="13">
        <f t="shared" si="30"/>
        <v>0</v>
      </c>
      <c r="H214" s="13">
        <f t="shared" si="31"/>
        <v>50</v>
      </c>
      <c r="I214" s="15">
        <v>42.56</v>
      </c>
      <c r="J214" s="15">
        <f t="shared" si="28"/>
        <v>2128</v>
      </c>
      <c r="K214" s="15">
        <f t="shared" si="29"/>
        <v>0</v>
      </c>
      <c r="L214" s="15">
        <f t="shared" si="24"/>
        <v>0</v>
      </c>
      <c r="M214" s="15">
        <f t="shared" si="25"/>
        <v>0</v>
      </c>
      <c r="N214" s="15">
        <f t="shared" si="26"/>
        <v>2128</v>
      </c>
      <c r="O214" s="22">
        <f t="shared" si="27"/>
        <v>0</v>
      </c>
    </row>
    <row r="215" spans="1:15" x14ac:dyDescent="0.2">
      <c r="A215" s="1" t="s">
        <v>286</v>
      </c>
      <c r="B215" s="1" t="s">
        <v>91</v>
      </c>
      <c r="C215" s="2" t="s">
        <v>19</v>
      </c>
      <c r="D215" s="14">
        <v>383</v>
      </c>
      <c r="E215" s="13">
        <v>0</v>
      </c>
      <c r="F215" s="13">
        <f>'Memorial de Cálculo'!K215:K215</f>
        <v>0</v>
      </c>
      <c r="G215" s="13">
        <f t="shared" si="30"/>
        <v>0</v>
      </c>
      <c r="H215" s="13">
        <f t="shared" si="31"/>
        <v>383</v>
      </c>
      <c r="I215" s="15">
        <v>1.58</v>
      </c>
      <c r="J215" s="15">
        <f t="shared" si="28"/>
        <v>605.14</v>
      </c>
      <c r="K215" s="15">
        <f t="shared" si="29"/>
        <v>0</v>
      </c>
      <c r="L215" s="15">
        <f t="shared" si="24"/>
        <v>0</v>
      </c>
      <c r="M215" s="15">
        <f t="shared" si="25"/>
        <v>0</v>
      </c>
      <c r="N215" s="15">
        <f t="shared" si="26"/>
        <v>605.14</v>
      </c>
      <c r="O215" s="22">
        <f t="shared" si="27"/>
        <v>0</v>
      </c>
    </row>
    <row r="216" spans="1:15" x14ac:dyDescent="0.2">
      <c r="A216" s="7" t="s">
        <v>287</v>
      </c>
      <c r="B216" s="7" t="s">
        <v>127</v>
      </c>
      <c r="C216" s="8"/>
      <c r="D216" s="16"/>
      <c r="E216" s="17"/>
      <c r="F216" s="17"/>
      <c r="G216" s="17"/>
      <c r="H216" s="17"/>
      <c r="I216" s="18"/>
      <c r="J216" s="19">
        <f>SUM(J217:J226)</f>
        <v>37545.660000000003</v>
      </c>
      <c r="K216" s="19">
        <f>SUM(K217:K226)</f>
        <v>13591.09</v>
      </c>
      <c r="L216" s="19">
        <f>SUM(L217:L226)</f>
        <v>6452.2000000000007</v>
      </c>
      <c r="M216" s="19">
        <f>SUM(M217:M226)</f>
        <v>20043.29</v>
      </c>
      <c r="N216" s="19">
        <f>SUM(N217:N226)</f>
        <v>17502.370000000003</v>
      </c>
      <c r="O216" s="23">
        <f t="shared" si="27"/>
        <v>0.53383773251022881</v>
      </c>
    </row>
    <row r="217" spans="1:15" x14ac:dyDescent="0.2">
      <c r="A217" s="1" t="s">
        <v>288</v>
      </c>
      <c r="B217" s="1" t="s">
        <v>129</v>
      </c>
      <c r="C217" s="2" t="s">
        <v>7</v>
      </c>
      <c r="D217" s="14">
        <v>69.5</v>
      </c>
      <c r="E217" s="13">
        <v>49</v>
      </c>
      <c r="F217" s="13">
        <f>'Memorial de Cálculo'!K217:K217</f>
        <v>6</v>
      </c>
      <c r="G217" s="13">
        <f t="shared" si="30"/>
        <v>55</v>
      </c>
      <c r="H217" s="13">
        <f t="shared" si="31"/>
        <v>14.5</v>
      </c>
      <c r="I217" s="15">
        <v>1.92</v>
      </c>
      <c r="J217" s="15">
        <f t="shared" si="28"/>
        <v>133.44</v>
      </c>
      <c r="K217" s="15">
        <f t="shared" si="29"/>
        <v>94.08</v>
      </c>
      <c r="L217" s="15">
        <f t="shared" si="24"/>
        <v>11.52</v>
      </c>
      <c r="M217" s="15">
        <f t="shared" si="25"/>
        <v>105.6</v>
      </c>
      <c r="N217" s="15">
        <f t="shared" si="26"/>
        <v>27.840000000000003</v>
      </c>
      <c r="O217" s="22">
        <f t="shared" si="27"/>
        <v>0.79136690647482011</v>
      </c>
    </row>
    <row r="218" spans="1:15" ht="51" x14ac:dyDescent="0.2">
      <c r="A218" s="1" t="s">
        <v>289</v>
      </c>
      <c r="B218" s="1" t="s">
        <v>256</v>
      </c>
      <c r="C218" s="2" t="s">
        <v>12</v>
      </c>
      <c r="D218" s="14">
        <v>102.17</v>
      </c>
      <c r="E218" s="13">
        <v>43.12</v>
      </c>
      <c r="F218" s="13">
        <f>'Memorial de Cálculo'!K218:K218</f>
        <v>5.28</v>
      </c>
      <c r="G218" s="13">
        <f t="shared" si="30"/>
        <v>48.4</v>
      </c>
      <c r="H218" s="13">
        <f t="shared" si="31"/>
        <v>53.77</v>
      </c>
      <c r="I218" s="15">
        <v>12.11</v>
      </c>
      <c r="J218" s="15">
        <f t="shared" si="28"/>
        <v>1237.28</v>
      </c>
      <c r="K218" s="15">
        <f t="shared" si="29"/>
        <v>522.17999999999995</v>
      </c>
      <c r="L218" s="15">
        <f t="shared" si="24"/>
        <v>63.94</v>
      </c>
      <c r="M218" s="15">
        <f t="shared" si="25"/>
        <v>586.11999999999989</v>
      </c>
      <c r="N218" s="15">
        <f t="shared" si="26"/>
        <v>651.16000000000008</v>
      </c>
      <c r="O218" s="22">
        <f t="shared" si="27"/>
        <v>0.47371653950601311</v>
      </c>
    </row>
    <row r="219" spans="1:15" ht="25.5" x14ac:dyDescent="0.2">
      <c r="A219" s="1" t="s">
        <v>290</v>
      </c>
      <c r="B219" s="1" t="s">
        <v>258</v>
      </c>
      <c r="C219" s="2" t="s">
        <v>12</v>
      </c>
      <c r="D219" s="14">
        <v>7.3</v>
      </c>
      <c r="E219" s="13">
        <v>3.92</v>
      </c>
      <c r="F219" s="13">
        <f>'Memorial de Cálculo'!K219:K219</f>
        <v>0.48</v>
      </c>
      <c r="G219" s="13">
        <f t="shared" si="30"/>
        <v>4.4000000000000004</v>
      </c>
      <c r="H219" s="13">
        <f t="shared" si="31"/>
        <v>2.8999999999999995</v>
      </c>
      <c r="I219" s="15">
        <v>141.11000000000001</v>
      </c>
      <c r="J219" s="15">
        <f t="shared" si="28"/>
        <v>1030.0999999999999</v>
      </c>
      <c r="K219" s="15">
        <f t="shared" si="29"/>
        <v>553.15</v>
      </c>
      <c r="L219" s="15">
        <f t="shared" ref="L219:L282" si="32">ROUND(F219*I219,2)</f>
        <v>67.73</v>
      </c>
      <c r="M219" s="15">
        <f t="shared" ref="M219:M282" si="33">K219+L219</f>
        <v>620.88</v>
      </c>
      <c r="N219" s="15">
        <f t="shared" ref="N219:N282" si="34">J219-M219</f>
        <v>409.21999999999991</v>
      </c>
      <c r="O219" s="22">
        <f t="shared" si="27"/>
        <v>0.60273759829142803</v>
      </c>
    </row>
    <row r="220" spans="1:15" ht="38.25" x14ac:dyDescent="0.2">
      <c r="A220" s="1" t="s">
        <v>291</v>
      </c>
      <c r="B220" s="1" t="s">
        <v>135</v>
      </c>
      <c r="C220" s="2" t="s">
        <v>19</v>
      </c>
      <c r="D220" s="14">
        <v>69.5</v>
      </c>
      <c r="E220" s="13">
        <v>49</v>
      </c>
      <c r="F220" s="13">
        <f>'Memorial de Cálculo'!K220:K220</f>
        <v>6</v>
      </c>
      <c r="G220" s="13">
        <f t="shared" si="30"/>
        <v>55</v>
      </c>
      <c r="H220" s="13">
        <f t="shared" si="31"/>
        <v>14.5</v>
      </c>
      <c r="I220" s="15">
        <v>149.16999999999999</v>
      </c>
      <c r="J220" s="15">
        <f t="shared" si="28"/>
        <v>10367.32</v>
      </c>
      <c r="K220" s="15">
        <f t="shared" si="29"/>
        <v>7309.33</v>
      </c>
      <c r="L220" s="15">
        <f t="shared" si="32"/>
        <v>895.02</v>
      </c>
      <c r="M220" s="15">
        <f t="shared" si="33"/>
        <v>8204.35</v>
      </c>
      <c r="N220" s="15">
        <f t="shared" si="34"/>
        <v>2162.9699999999993</v>
      </c>
      <c r="O220" s="22">
        <f t="shared" si="27"/>
        <v>0.79136652481065506</v>
      </c>
    </row>
    <row r="221" spans="1:15" ht="25.5" x14ac:dyDescent="0.2">
      <c r="A221" s="1" t="s">
        <v>292</v>
      </c>
      <c r="B221" s="1" t="s">
        <v>141</v>
      </c>
      <c r="C221" s="2" t="s">
        <v>9</v>
      </c>
      <c r="D221" s="14">
        <v>4</v>
      </c>
      <c r="E221" s="13">
        <v>0</v>
      </c>
      <c r="F221" s="13">
        <f>'Memorial de Cálculo'!K221:K221</f>
        <v>0</v>
      </c>
      <c r="G221" s="13">
        <f t="shared" si="30"/>
        <v>0</v>
      </c>
      <c r="H221" s="13">
        <f t="shared" si="31"/>
        <v>4</v>
      </c>
      <c r="I221" s="15">
        <v>754.13</v>
      </c>
      <c r="J221" s="15">
        <f t="shared" si="28"/>
        <v>3016.52</v>
      </c>
      <c r="K221" s="15">
        <f t="shared" si="29"/>
        <v>0</v>
      </c>
      <c r="L221" s="15">
        <f t="shared" si="32"/>
        <v>0</v>
      </c>
      <c r="M221" s="15">
        <f t="shared" si="33"/>
        <v>0</v>
      </c>
      <c r="N221" s="15">
        <f t="shared" si="34"/>
        <v>3016.52</v>
      </c>
      <c r="O221" s="22">
        <f t="shared" si="27"/>
        <v>0</v>
      </c>
    </row>
    <row r="222" spans="1:15" ht="25.5" x14ac:dyDescent="0.2">
      <c r="A222" s="1" t="s">
        <v>293</v>
      </c>
      <c r="B222" s="1" t="s">
        <v>144</v>
      </c>
      <c r="C222" s="2" t="s">
        <v>9</v>
      </c>
      <c r="D222" s="14">
        <v>2</v>
      </c>
      <c r="E222" s="13">
        <v>0</v>
      </c>
      <c r="F222" s="13">
        <f>'Memorial de Cálculo'!K222:K222</f>
        <v>2</v>
      </c>
      <c r="G222" s="13">
        <f t="shared" si="30"/>
        <v>2</v>
      </c>
      <c r="H222" s="13">
        <f t="shared" si="31"/>
        <v>0</v>
      </c>
      <c r="I222" s="15">
        <v>2393.75</v>
      </c>
      <c r="J222" s="15">
        <f t="shared" si="28"/>
        <v>4787.5</v>
      </c>
      <c r="K222" s="15">
        <f t="shared" si="29"/>
        <v>0</v>
      </c>
      <c r="L222" s="15">
        <f t="shared" si="32"/>
        <v>4787.5</v>
      </c>
      <c r="M222" s="15">
        <f t="shared" si="33"/>
        <v>4787.5</v>
      </c>
      <c r="N222" s="15">
        <f t="shared" si="34"/>
        <v>0</v>
      </c>
      <c r="O222" s="22">
        <f t="shared" si="27"/>
        <v>1</v>
      </c>
    </row>
    <row r="223" spans="1:15" ht="25.5" x14ac:dyDescent="0.2">
      <c r="A223" s="1" t="s">
        <v>294</v>
      </c>
      <c r="B223" s="1" t="s">
        <v>139</v>
      </c>
      <c r="C223" s="2" t="s">
        <v>12</v>
      </c>
      <c r="D223" s="14">
        <v>107.06</v>
      </c>
      <c r="E223" s="13">
        <v>33.049999999999997</v>
      </c>
      <c r="F223" s="13">
        <f>'Memorial de Cálculo'!K223:K223</f>
        <v>4.0500000000000007</v>
      </c>
      <c r="G223" s="13">
        <f t="shared" si="30"/>
        <v>37.099999999999994</v>
      </c>
      <c r="H223" s="13">
        <f t="shared" si="31"/>
        <v>69.960000000000008</v>
      </c>
      <c r="I223" s="15">
        <v>113.15</v>
      </c>
      <c r="J223" s="15">
        <f t="shared" si="28"/>
        <v>12113.84</v>
      </c>
      <c r="K223" s="15">
        <f t="shared" si="29"/>
        <v>3739.61</v>
      </c>
      <c r="L223" s="15">
        <f t="shared" si="32"/>
        <v>458.26</v>
      </c>
      <c r="M223" s="15">
        <f t="shared" si="33"/>
        <v>4197.87</v>
      </c>
      <c r="N223" s="15">
        <f t="shared" si="34"/>
        <v>7915.97</v>
      </c>
      <c r="O223" s="22">
        <f t="shared" si="27"/>
        <v>0.34653503760987431</v>
      </c>
    </row>
    <row r="224" spans="1:15" ht="25.5" x14ac:dyDescent="0.2">
      <c r="A224" s="1" t="s">
        <v>295</v>
      </c>
      <c r="B224" s="1" t="s">
        <v>59</v>
      </c>
      <c r="C224" s="2" t="s">
        <v>16</v>
      </c>
      <c r="D224" s="14">
        <v>4817.91</v>
      </c>
      <c r="E224" s="13">
        <v>1058.4000000000001</v>
      </c>
      <c r="F224" s="13">
        <f>'Memorial de Cálculo'!K224:K224</f>
        <v>129.6</v>
      </c>
      <c r="G224" s="13">
        <f t="shared" si="30"/>
        <v>1188</v>
      </c>
      <c r="H224" s="13">
        <f t="shared" si="31"/>
        <v>3629.91</v>
      </c>
      <c r="I224" s="15">
        <v>0.66</v>
      </c>
      <c r="J224" s="15">
        <f t="shared" si="28"/>
        <v>3179.82</v>
      </c>
      <c r="K224" s="15">
        <f t="shared" si="29"/>
        <v>698.54</v>
      </c>
      <c r="L224" s="15">
        <f t="shared" si="32"/>
        <v>85.54</v>
      </c>
      <c r="M224" s="15">
        <f t="shared" si="33"/>
        <v>784.07999999999993</v>
      </c>
      <c r="N224" s="15">
        <f t="shared" si="34"/>
        <v>2395.7400000000002</v>
      </c>
      <c r="O224" s="22">
        <f t="shared" si="27"/>
        <v>0.24657999509406189</v>
      </c>
    </row>
    <row r="225" spans="1:15" x14ac:dyDescent="0.2">
      <c r="A225" s="1" t="s">
        <v>296</v>
      </c>
      <c r="B225" s="1" t="s">
        <v>71</v>
      </c>
      <c r="C225" s="2" t="s">
        <v>12</v>
      </c>
      <c r="D225" s="14">
        <v>107.06</v>
      </c>
      <c r="E225" s="13">
        <v>42.97</v>
      </c>
      <c r="F225" s="13">
        <f>'Memorial de Cálculo'!K225:K225</f>
        <v>5.27</v>
      </c>
      <c r="G225" s="13">
        <f t="shared" si="30"/>
        <v>48.239999999999995</v>
      </c>
      <c r="H225" s="13">
        <f t="shared" si="31"/>
        <v>58.820000000000007</v>
      </c>
      <c r="I225" s="15">
        <v>0.84</v>
      </c>
      <c r="J225" s="15">
        <f t="shared" si="28"/>
        <v>89.93</v>
      </c>
      <c r="K225" s="15">
        <f t="shared" si="29"/>
        <v>36.090000000000003</v>
      </c>
      <c r="L225" s="15">
        <f t="shared" si="32"/>
        <v>4.43</v>
      </c>
      <c r="M225" s="15">
        <f t="shared" si="33"/>
        <v>40.520000000000003</v>
      </c>
      <c r="N225" s="15">
        <f t="shared" si="34"/>
        <v>49.410000000000004</v>
      </c>
      <c r="O225" s="22">
        <f t="shared" si="27"/>
        <v>0.45057266763037918</v>
      </c>
    </row>
    <row r="226" spans="1:15" ht="25.5" x14ac:dyDescent="0.2">
      <c r="A226" s="1" t="s">
        <v>297</v>
      </c>
      <c r="B226" s="1" t="s">
        <v>59</v>
      </c>
      <c r="C226" s="2" t="s">
        <v>16</v>
      </c>
      <c r="D226" s="14">
        <v>2408.96</v>
      </c>
      <c r="E226" s="13">
        <v>966.83</v>
      </c>
      <c r="F226" s="13">
        <f>'Memorial de Cálculo'!K226:K226</f>
        <v>118.58</v>
      </c>
      <c r="G226" s="13">
        <f t="shared" si="30"/>
        <v>1085.4100000000001</v>
      </c>
      <c r="H226" s="13">
        <f t="shared" si="31"/>
        <v>1323.55</v>
      </c>
      <c r="I226" s="15">
        <v>0.66</v>
      </c>
      <c r="J226" s="15">
        <f t="shared" si="28"/>
        <v>1589.91</v>
      </c>
      <c r="K226" s="15">
        <f t="shared" si="29"/>
        <v>638.11</v>
      </c>
      <c r="L226" s="15">
        <f t="shared" si="32"/>
        <v>78.260000000000005</v>
      </c>
      <c r="M226" s="15">
        <f t="shared" si="33"/>
        <v>716.37</v>
      </c>
      <c r="N226" s="15">
        <f t="shared" si="34"/>
        <v>873.54000000000008</v>
      </c>
      <c r="O226" s="22">
        <f t="shared" si="27"/>
        <v>0.4505726739249391</v>
      </c>
    </row>
    <row r="227" spans="1:15" x14ac:dyDescent="0.2">
      <c r="A227" s="7" t="s">
        <v>298</v>
      </c>
      <c r="B227" s="7" t="s">
        <v>299</v>
      </c>
      <c r="C227" s="8"/>
      <c r="D227" s="16"/>
      <c r="E227" s="17"/>
      <c r="F227" s="17"/>
      <c r="G227" s="17"/>
      <c r="H227" s="17"/>
      <c r="I227" s="18"/>
      <c r="J227" s="19">
        <f>SUM(J228,J243)</f>
        <v>201404.38999999998</v>
      </c>
      <c r="K227" s="19">
        <f>SUM(K228,K243)</f>
        <v>150332.09999999998</v>
      </c>
      <c r="L227" s="19">
        <f>SUM(L228,L243)</f>
        <v>35886.36</v>
      </c>
      <c r="M227" s="19">
        <f>SUM(M228,M243)</f>
        <v>186218.46</v>
      </c>
      <c r="N227" s="19">
        <f>SUM(N228,N243)</f>
        <v>15185.93</v>
      </c>
      <c r="O227" s="23">
        <f t="shared" si="27"/>
        <v>0.9245998063895231</v>
      </c>
    </row>
    <row r="228" spans="1:15" x14ac:dyDescent="0.2">
      <c r="A228" s="7" t="s">
        <v>300</v>
      </c>
      <c r="B228" s="7" t="s">
        <v>14</v>
      </c>
      <c r="C228" s="8"/>
      <c r="D228" s="16"/>
      <c r="E228" s="17"/>
      <c r="F228" s="17"/>
      <c r="G228" s="17"/>
      <c r="H228" s="17"/>
      <c r="I228" s="18"/>
      <c r="J228" s="19">
        <f>SUM(J229:J242)</f>
        <v>170824.66999999998</v>
      </c>
      <c r="K228" s="19">
        <f>SUM(K229:K242)</f>
        <v>131966.35999999999</v>
      </c>
      <c r="L228" s="19">
        <f>SUM(L229:L242)</f>
        <v>33492.61</v>
      </c>
      <c r="M228" s="19">
        <f>SUM(M229:M242)</f>
        <v>165458.97</v>
      </c>
      <c r="N228" s="19">
        <f>SUM(N229:N242)</f>
        <v>5365.7000000000016</v>
      </c>
      <c r="O228" s="23">
        <f t="shared" si="27"/>
        <v>0.96858943149136489</v>
      </c>
    </row>
    <row r="229" spans="1:15" x14ac:dyDescent="0.2">
      <c r="A229" s="1" t="s">
        <v>301</v>
      </c>
      <c r="B229" s="1" t="s">
        <v>67</v>
      </c>
      <c r="C229" s="2" t="s">
        <v>19</v>
      </c>
      <c r="D229" s="14">
        <v>236.25</v>
      </c>
      <c r="E229" s="13">
        <v>154.80000000000001</v>
      </c>
      <c r="F229" s="13">
        <f>'Memorial de Cálculo'!K229:K229</f>
        <v>72</v>
      </c>
      <c r="G229" s="13">
        <f t="shared" si="30"/>
        <v>226.8</v>
      </c>
      <c r="H229" s="13">
        <f t="shared" si="31"/>
        <v>9.4499999999999886</v>
      </c>
      <c r="I229" s="15">
        <v>0.38</v>
      </c>
      <c r="J229" s="15">
        <f t="shared" si="28"/>
        <v>89.78</v>
      </c>
      <c r="K229" s="15">
        <f t="shared" si="29"/>
        <v>58.82</v>
      </c>
      <c r="L229" s="15">
        <f t="shared" si="32"/>
        <v>27.36</v>
      </c>
      <c r="M229" s="15">
        <f t="shared" si="33"/>
        <v>86.18</v>
      </c>
      <c r="N229" s="15">
        <f t="shared" si="34"/>
        <v>3.5999999999999943</v>
      </c>
      <c r="O229" s="22">
        <f t="shared" si="27"/>
        <v>0.95990198262419257</v>
      </c>
    </row>
    <row r="230" spans="1:15" ht="25.5" x14ac:dyDescent="0.2">
      <c r="A230" s="1" t="s">
        <v>302</v>
      </c>
      <c r="B230" s="1" t="s">
        <v>69</v>
      </c>
      <c r="C230" s="2" t="s">
        <v>12</v>
      </c>
      <c r="D230" s="14">
        <v>443.98</v>
      </c>
      <c r="E230" s="13">
        <v>402.48</v>
      </c>
      <c r="F230" s="13">
        <v>41.5</v>
      </c>
      <c r="G230" s="13">
        <f t="shared" si="30"/>
        <v>443.98</v>
      </c>
      <c r="H230" s="13">
        <f t="shared" si="31"/>
        <v>0</v>
      </c>
      <c r="I230" s="15">
        <v>8.67</v>
      </c>
      <c r="J230" s="15">
        <f t="shared" si="28"/>
        <v>3849.31</v>
      </c>
      <c r="K230" s="15">
        <f>ROUND(E230*I230,2)</f>
        <v>3489.5</v>
      </c>
      <c r="L230" s="15">
        <f t="shared" si="32"/>
        <v>359.81</v>
      </c>
      <c r="M230" s="15">
        <f t="shared" si="33"/>
        <v>3849.31</v>
      </c>
      <c r="N230" s="15">
        <f t="shared" si="34"/>
        <v>0</v>
      </c>
      <c r="O230" s="22">
        <f t="shared" si="27"/>
        <v>1</v>
      </c>
    </row>
    <row r="231" spans="1:15" x14ac:dyDescent="0.2">
      <c r="A231" s="1" t="s">
        <v>303</v>
      </c>
      <c r="B231" s="1" t="s">
        <v>71</v>
      </c>
      <c r="C231" s="2" t="s">
        <v>12</v>
      </c>
      <c r="D231" s="14">
        <v>466.06</v>
      </c>
      <c r="E231" s="13">
        <v>466.06</v>
      </c>
      <c r="F231" s="13"/>
      <c r="G231" s="13">
        <f t="shared" si="30"/>
        <v>466.06</v>
      </c>
      <c r="H231" s="13">
        <f t="shared" si="31"/>
        <v>0</v>
      </c>
      <c r="I231" s="15">
        <v>0.84</v>
      </c>
      <c r="J231" s="15">
        <f t="shared" si="28"/>
        <v>391.49</v>
      </c>
      <c r="K231" s="15">
        <f t="shared" si="29"/>
        <v>391.49</v>
      </c>
      <c r="L231" s="15">
        <f t="shared" si="32"/>
        <v>0</v>
      </c>
      <c r="M231" s="15">
        <f t="shared" si="33"/>
        <v>391.49</v>
      </c>
      <c r="N231" s="15">
        <f t="shared" si="34"/>
        <v>0</v>
      </c>
      <c r="O231" s="22">
        <f t="shared" si="27"/>
        <v>1</v>
      </c>
    </row>
    <row r="232" spans="1:15" ht="25.5" x14ac:dyDescent="0.2">
      <c r="A232" s="1" t="s">
        <v>304</v>
      </c>
      <c r="B232" s="1" t="s">
        <v>59</v>
      </c>
      <c r="C232" s="2" t="s">
        <v>16</v>
      </c>
      <c r="D232" s="14">
        <v>10486.42</v>
      </c>
      <c r="E232" s="13">
        <v>10486.42</v>
      </c>
      <c r="F232" s="13"/>
      <c r="G232" s="13">
        <f t="shared" si="30"/>
        <v>10486.42</v>
      </c>
      <c r="H232" s="13">
        <f t="shared" si="31"/>
        <v>0</v>
      </c>
      <c r="I232" s="15">
        <v>0.66</v>
      </c>
      <c r="J232" s="15">
        <f t="shared" si="28"/>
        <v>6921.04</v>
      </c>
      <c r="K232" s="15">
        <f t="shared" si="29"/>
        <v>6921.04</v>
      </c>
      <c r="L232" s="15">
        <f t="shared" si="32"/>
        <v>0</v>
      </c>
      <c r="M232" s="15">
        <f t="shared" si="33"/>
        <v>6921.04</v>
      </c>
      <c r="N232" s="15">
        <f t="shared" si="34"/>
        <v>0</v>
      </c>
      <c r="O232" s="22">
        <f t="shared" si="27"/>
        <v>1</v>
      </c>
    </row>
    <row r="233" spans="1:15" ht="25.5" x14ac:dyDescent="0.2">
      <c r="A233" s="1" t="s">
        <v>305</v>
      </c>
      <c r="B233" s="1" t="s">
        <v>74</v>
      </c>
      <c r="C233" s="2" t="s">
        <v>6</v>
      </c>
      <c r="D233" s="14">
        <v>1148.22</v>
      </c>
      <c r="E233" s="13">
        <v>928.8</v>
      </c>
      <c r="F233" s="13">
        <v>219.42</v>
      </c>
      <c r="G233" s="13">
        <f t="shared" si="30"/>
        <v>1148.22</v>
      </c>
      <c r="H233" s="13">
        <f t="shared" si="31"/>
        <v>0</v>
      </c>
      <c r="I233" s="15">
        <v>2.3199999999999998</v>
      </c>
      <c r="J233" s="15">
        <f t="shared" si="28"/>
        <v>2663.87</v>
      </c>
      <c r="K233" s="15">
        <f t="shared" si="29"/>
        <v>2154.8200000000002</v>
      </c>
      <c r="L233" s="15">
        <f t="shared" si="32"/>
        <v>509.05</v>
      </c>
      <c r="M233" s="15">
        <f t="shared" si="33"/>
        <v>2663.8700000000003</v>
      </c>
      <c r="N233" s="15">
        <f t="shared" si="34"/>
        <v>0</v>
      </c>
      <c r="O233" s="22">
        <f t="shared" si="27"/>
        <v>1.0000000000000002</v>
      </c>
    </row>
    <row r="234" spans="1:15" ht="38.25" x14ac:dyDescent="0.2">
      <c r="A234" s="1" t="s">
        <v>306</v>
      </c>
      <c r="B234" s="1" t="s">
        <v>76</v>
      </c>
      <c r="C234" s="2" t="s">
        <v>12</v>
      </c>
      <c r="D234" s="14">
        <v>114.82</v>
      </c>
      <c r="E234" s="13">
        <v>92.88</v>
      </c>
      <c r="F234" s="13">
        <v>21.94</v>
      </c>
      <c r="G234" s="13">
        <f t="shared" si="30"/>
        <v>114.82</v>
      </c>
      <c r="H234" s="13">
        <f t="shared" si="31"/>
        <v>0</v>
      </c>
      <c r="I234" s="15">
        <v>11.06</v>
      </c>
      <c r="J234" s="15">
        <f t="shared" si="28"/>
        <v>1269.9100000000001</v>
      </c>
      <c r="K234" s="15">
        <f t="shared" si="29"/>
        <v>1027.25</v>
      </c>
      <c r="L234" s="15">
        <f t="shared" si="32"/>
        <v>242.66</v>
      </c>
      <c r="M234" s="15">
        <f t="shared" si="33"/>
        <v>1269.9100000000001</v>
      </c>
      <c r="N234" s="15">
        <f t="shared" si="34"/>
        <v>0</v>
      </c>
      <c r="O234" s="22">
        <f t="shared" si="27"/>
        <v>1</v>
      </c>
    </row>
    <row r="235" spans="1:15" ht="25.5" x14ac:dyDescent="0.2">
      <c r="A235" s="1" t="s">
        <v>307</v>
      </c>
      <c r="B235" s="1" t="s">
        <v>78</v>
      </c>
      <c r="C235" s="2" t="s">
        <v>12</v>
      </c>
      <c r="D235" s="14">
        <v>149.27000000000001</v>
      </c>
      <c r="E235" s="13">
        <v>120.74</v>
      </c>
      <c r="F235" s="13">
        <v>28.53</v>
      </c>
      <c r="G235" s="13">
        <f t="shared" si="30"/>
        <v>149.26999999999998</v>
      </c>
      <c r="H235" s="13">
        <f t="shared" si="31"/>
        <v>0</v>
      </c>
      <c r="I235" s="15">
        <v>11.04</v>
      </c>
      <c r="J235" s="15">
        <f t="shared" si="28"/>
        <v>1647.94</v>
      </c>
      <c r="K235" s="15">
        <f t="shared" si="29"/>
        <v>1332.97</v>
      </c>
      <c r="L235" s="15">
        <f t="shared" si="32"/>
        <v>314.97000000000003</v>
      </c>
      <c r="M235" s="15">
        <f t="shared" si="33"/>
        <v>1647.94</v>
      </c>
      <c r="N235" s="15">
        <f t="shared" si="34"/>
        <v>0</v>
      </c>
      <c r="O235" s="22">
        <f t="shared" si="27"/>
        <v>1</v>
      </c>
    </row>
    <row r="236" spans="1:15" ht="25.5" x14ac:dyDescent="0.2">
      <c r="A236" s="1" t="s">
        <v>308</v>
      </c>
      <c r="B236" s="1" t="s">
        <v>59</v>
      </c>
      <c r="C236" s="2" t="s">
        <v>16</v>
      </c>
      <c r="D236" s="14">
        <v>3358.54</v>
      </c>
      <c r="E236" s="13">
        <v>1281.1500000000001</v>
      </c>
      <c r="F236" s="13">
        <f>'Memorial de Cálculo'!K236:K236</f>
        <v>1263.5999999999999</v>
      </c>
      <c r="G236" s="13">
        <f t="shared" si="30"/>
        <v>2544.75</v>
      </c>
      <c r="H236" s="13">
        <f t="shared" si="31"/>
        <v>813.79</v>
      </c>
      <c r="I236" s="15">
        <v>0.66</v>
      </c>
      <c r="J236" s="15">
        <f t="shared" si="28"/>
        <v>2216.64</v>
      </c>
      <c r="K236" s="15">
        <f t="shared" si="29"/>
        <v>845.56</v>
      </c>
      <c r="L236" s="15">
        <f t="shared" si="32"/>
        <v>833.98</v>
      </c>
      <c r="M236" s="15">
        <f t="shared" si="33"/>
        <v>1679.54</v>
      </c>
      <c r="N236" s="15">
        <f t="shared" si="34"/>
        <v>537.09999999999991</v>
      </c>
      <c r="O236" s="22">
        <f t="shared" si="27"/>
        <v>0.75769633318897067</v>
      </c>
    </row>
    <row r="237" spans="1:15" ht="25.5" x14ac:dyDescent="0.2">
      <c r="A237" s="1" t="s">
        <v>309</v>
      </c>
      <c r="B237" s="1" t="s">
        <v>310</v>
      </c>
      <c r="C237" s="2" t="s">
        <v>12</v>
      </c>
      <c r="D237" s="14">
        <v>114.82</v>
      </c>
      <c r="E237" s="13">
        <v>92.88</v>
      </c>
      <c r="F237" s="13">
        <v>-92.88</v>
      </c>
      <c r="G237" s="13">
        <f t="shared" si="30"/>
        <v>0</v>
      </c>
      <c r="H237" s="13">
        <f t="shared" si="31"/>
        <v>114.82</v>
      </c>
      <c r="I237" s="15">
        <v>3.82</v>
      </c>
      <c r="J237" s="15">
        <f t="shared" si="28"/>
        <v>438.61</v>
      </c>
      <c r="K237" s="15">
        <f>ROUND(E237*I237,2)</f>
        <v>354.8</v>
      </c>
      <c r="L237" s="15">
        <f t="shared" si="32"/>
        <v>-354.8</v>
      </c>
      <c r="M237" s="15">
        <f t="shared" si="33"/>
        <v>0</v>
      </c>
      <c r="N237" s="15">
        <f t="shared" si="34"/>
        <v>438.61</v>
      </c>
      <c r="O237" s="22">
        <f t="shared" si="27"/>
        <v>0</v>
      </c>
    </row>
    <row r="238" spans="1:15" ht="25.5" x14ac:dyDescent="0.2">
      <c r="A238" s="1" t="s">
        <v>311</v>
      </c>
      <c r="B238" s="1" t="s">
        <v>17</v>
      </c>
      <c r="C238" s="2" t="s">
        <v>6</v>
      </c>
      <c r="D238" s="14">
        <v>1148.22</v>
      </c>
      <c r="E238" s="13">
        <v>928.8</v>
      </c>
      <c r="F238" s="13">
        <v>219.42</v>
      </c>
      <c r="G238" s="13">
        <f t="shared" si="30"/>
        <v>1148.22</v>
      </c>
      <c r="H238" s="13">
        <f t="shared" si="31"/>
        <v>0</v>
      </c>
      <c r="I238" s="15">
        <v>104.79</v>
      </c>
      <c r="J238" s="15">
        <f t="shared" si="28"/>
        <v>120321.97</v>
      </c>
      <c r="K238" s="15">
        <f t="shared" si="29"/>
        <v>97328.95</v>
      </c>
      <c r="L238" s="15">
        <f t="shared" si="32"/>
        <v>22993.02</v>
      </c>
      <c r="M238" s="15">
        <f t="shared" si="33"/>
        <v>120321.97</v>
      </c>
      <c r="N238" s="15">
        <f t="shared" si="34"/>
        <v>0</v>
      </c>
      <c r="O238" s="22">
        <f t="shared" si="27"/>
        <v>1</v>
      </c>
    </row>
    <row r="239" spans="1:15" ht="38.25" x14ac:dyDescent="0.2">
      <c r="A239" s="1" t="s">
        <v>312</v>
      </c>
      <c r="B239" s="1" t="s">
        <v>86</v>
      </c>
      <c r="C239" s="2" t="s">
        <v>19</v>
      </c>
      <c r="D239" s="14">
        <v>473</v>
      </c>
      <c r="E239" s="13">
        <v>303.60000000000002</v>
      </c>
      <c r="F239" s="13">
        <f>'Memorial de Cálculo'!K239:K239</f>
        <v>144</v>
      </c>
      <c r="G239" s="13">
        <f t="shared" si="30"/>
        <v>447.6</v>
      </c>
      <c r="H239" s="13">
        <f t="shared" si="31"/>
        <v>25.399999999999977</v>
      </c>
      <c r="I239" s="15">
        <v>52.07</v>
      </c>
      <c r="J239" s="15">
        <f t="shared" si="28"/>
        <v>24629.11</v>
      </c>
      <c r="K239" s="15">
        <f t="shared" si="29"/>
        <v>15808.45</v>
      </c>
      <c r="L239" s="15">
        <f t="shared" si="32"/>
        <v>7498.08</v>
      </c>
      <c r="M239" s="15">
        <f t="shared" si="33"/>
        <v>23306.53</v>
      </c>
      <c r="N239" s="15">
        <f t="shared" si="34"/>
        <v>1322.5800000000017</v>
      </c>
      <c r="O239" s="22">
        <f t="shared" si="27"/>
        <v>0.94630013021176962</v>
      </c>
    </row>
    <row r="240" spans="1:15" ht="25.5" x14ac:dyDescent="0.2">
      <c r="A240" s="1" t="s">
        <v>313</v>
      </c>
      <c r="B240" s="1" t="s">
        <v>88</v>
      </c>
      <c r="C240" s="2" t="s">
        <v>7</v>
      </c>
      <c r="D240" s="14">
        <v>473</v>
      </c>
      <c r="E240" s="13">
        <v>303.60000000000002</v>
      </c>
      <c r="F240" s="13">
        <f>'Memorial de Cálculo'!K240:K240</f>
        <v>144</v>
      </c>
      <c r="G240" s="13">
        <f t="shared" si="30"/>
        <v>447.6</v>
      </c>
      <c r="H240" s="13">
        <f t="shared" si="31"/>
        <v>25.399999999999977</v>
      </c>
      <c r="I240" s="15">
        <v>7.42</v>
      </c>
      <c r="J240" s="15">
        <f t="shared" si="28"/>
        <v>3509.66</v>
      </c>
      <c r="K240" s="15">
        <f t="shared" si="29"/>
        <v>2252.71</v>
      </c>
      <c r="L240" s="15">
        <f t="shared" si="32"/>
        <v>1068.48</v>
      </c>
      <c r="M240" s="15">
        <f t="shared" si="33"/>
        <v>3321.19</v>
      </c>
      <c r="N240" s="15">
        <f t="shared" si="34"/>
        <v>188.4699999999998</v>
      </c>
      <c r="O240" s="22">
        <f t="shared" si="27"/>
        <v>0.94629964156072099</v>
      </c>
    </row>
    <row r="241" spans="1:15" x14ac:dyDescent="0.2">
      <c r="A241" s="1" t="s">
        <v>314</v>
      </c>
      <c r="B241" s="1" t="s">
        <v>18</v>
      </c>
      <c r="C241" s="2" t="s">
        <v>7</v>
      </c>
      <c r="D241" s="14">
        <v>50</v>
      </c>
      <c r="E241" s="13">
        <v>0</v>
      </c>
      <c r="F241" s="13">
        <f>'Memorial de Cálculo'!K241:K241</f>
        <v>0</v>
      </c>
      <c r="G241" s="13">
        <f t="shared" si="30"/>
        <v>0</v>
      </c>
      <c r="H241" s="13">
        <f t="shared" si="31"/>
        <v>50</v>
      </c>
      <c r="I241" s="15">
        <v>42.56</v>
      </c>
      <c r="J241" s="15">
        <f t="shared" si="28"/>
        <v>2128</v>
      </c>
      <c r="K241" s="15">
        <f t="shared" si="29"/>
        <v>0</v>
      </c>
      <c r="L241" s="15">
        <f t="shared" si="32"/>
        <v>0</v>
      </c>
      <c r="M241" s="15">
        <f t="shared" si="33"/>
        <v>0</v>
      </c>
      <c r="N241" s="15">
        <f t="shared" si="34"/>
        <v>2128</v>
      </c>
      <c r="O241" s="22">
        <f t="shared" si="27"/>
        <v>0</v>
      </c>
    </row>
    <row r="242" spans="1:15" x14ac:dyDescent="0.2">
      <c r="A242" s="1" t="s">
        <v>315</v>
      </c>
      <c r="B242" s="1" t="s">
        <v>91</v>
      </c>
      <c r="C242" s="2" t="s">
        <v>19</v>
      </c>
      <c r="D242" s="14">
        <v>473</v>
      </c>
      <c r="E242" s="13">
        <v>0</v>
      </c>
      <c r="F242" s="13">
        <f>'Memorial de Cálculo'!K242:K242</f>
        <v>0</v>
      </c>
      <c r="G242" s="13">
        <f t="shared" si="30"/>
        <v>0</v>
      </c>
      <c r="H242" s="13">
        <f t="shared" si="31"/>
        <v>473</v>
      </c>
      <c r="I242" s="15">
        <v>1.58</v>
      </c>
      <c r="J242" s="15">
        <f t="shared" si="28"/>
        <v>747.34</v>
      </c>
      <c r="K242" s="15">
        <f t="shared" si="29"/>
        <v>0</v>
      </c>
      <c r="L242" s="15">
        <f t="shared" si="32"/>
        <v>0</v>
      </c>
      <c r="M242" s="15">
        <f t="shared" si="33"/>
        <v>0</v>
      </c>
      <c r="N242" s="15">
        <f t="shared" si="34"/>
        <v>747.34</v>
      </c>
      <c r="O242" s="22">
        <f t="shared" si="27"/>
        <v>0</v>
      </c>
    </row>
    <row r="243" spans="1:15" x14ac:dyDescent="0.2">
      <c r="A243" s="7" t="s">
        <v>316</v>
      </c>
      <c r="B243" s="7" t="s">
        <v>127</v>
      </c>
      <c r="C243" s="8"/>
      <c r="D243" s="16"/>
      <c r="E243" s="17"/>
      <c r="F243" s="17"/>
      <c r="G243" s="17"/>
      <c r="H243" s="17"/>
      <c r="I243" s="18"/>
      <c r="J243" s="19">
        <f>SUM(J244:J253)</f>
        <v>30579.720000000005</v>
      </c>
      <c r="K243" s="19">
        <f>SUM(K244:K253)</f>
        <v>18365.740000000002</v>
      </c>
      <c r="L243" s="19">
        <f>SUM(L244:L253)</f>
        <v>2393.75</v>
      </c>
      <c r="M243" s="19">
        <f>SUM(M244:M253)</f>
        <v>20759.490000000002</v>
      </c>
      <c r="N243" s="19">
        <f>SUM(N244:N253)</f>
        <v>9820.23</v>
      </c>
      <c r="O243" s="23">
        <f t="shared" si="27"/>
        <v>0.67886462008154413</v>
      </c>
    </row>
    <row r="244" spans="1:15" x14ac:dyDescent="0.2">
      <c r="A244" s="1" t="s">
        <v>317</v>
      </c>
      <c r="B244" s="1" t="s">
        <v>129</v>
      </c>
      <c r="C244" s="2" t="s">
        <v>7</v>
      </c>
      <c r="D244" s="14">
        <v>58.34</v>
      </c>
      <c r="E244" s="13">
        <v>58</v>
      </c>
      <c r="F244" s="13">
        <f>'Memorial de Cálculo'!K244:K244</f>
        <v>0</v>
      </c>
      <c r="G244" s="13">
        <f t="shared" si="30"/>
        <v>58</v>
      </c>
      <c r="H244" s="13">
        <f t="shared" si="31"/>
        <v>0.34000000000000341</v>
      </c>
      <c r="I244" s="15">
        <v>1.92</v>
      </c>
      <c r="J244" s="15">
        <f t="shared" si="28"/>
        <v>112.01</v>
      </c>
      <c r="K244" s="15">
        <f t="shared" si="29"/>
        <v>111.36</v>
      </c>
      <c r="L244" s="15">
        <f t="shared" si="32"/>
        <v>0</v>
      </c>
      <c r="M244" s="15">
        <f t="shared" si="33"/>
        <v>111.36</v>
      </c>
      <c r="N244" s="15">
        <f t="shared" si="34"/>
        <v>0.65000000000000568</v>
      </c>
      <c r="O244" s="22">
        <f t="shared" si="27"/>
        <v>0.9941969467011873</v>
      </c>
    </row>
    <row r="245" spans="1:15" ht="38.25" x14ac:dyDescent="0.2">
      <c r="A245" s="1" t="s">
        <v>318</v>
      </c>
      <c r="B245" s="1" t="s">
        <v>131</v>
      </c>
      <c r="C245" s="2" t="s">
        <v>12</v>
      </c>
      <c r="D245" s="14">
        <v>85.76</v>
      </c>
      <c r="E245" s="13">
        <v>51.04</v>
      </c>
      <c r="F245" s="13">
        <f>'Memorial de Cálculo'!K245:K245</f>
        <v>0</v>
      </c>
      <c r="G245" s="13">
        <f t="shared" si="30"/>
        <v>51.04</v>
      </c>
      <c r="H245" s="13">
        <f t="shared" si="31"/>
        <v>34.720000000000006</v>
      </c>
      <c r="I245" s="15">
        <v>12.11</v>
      </c>
      <c r="J245" s="15">
        <f t="shared" si="28"/>
        <v>1038.55</v>
      </c>
      <c r="K245" s="15">
        <f t="shared" si="29"/>
        <v>618.09</v>
      </c>
      <c r="L245" s="15">
        <f t="shared" si="32"/>
        <v>0</v>
      </c>
      <c r="M245" s="15">
        <f t="shared" si="33"/>
        <v>618.09</v>
      </c>
      <c r="N245" s="15">
        <f t="shared" si="34"/>
        <v>420.45999999999992</v>
      </c>
      <c r="O245" s="22">
        <f t="shared" si="27"/>
        <v>0.59514708006355022</v>
      </c>
    </row>
    <row r="246" spans="1:15" ht="25.5" x14ac:dyDescent="0.2">
      <c r="A246" s="1" t="s">
        <v>319</v>
      </c>
      <c r="B246" s="1" t="s">
        <v>133</v>
      </c>
      <c r="C246" s="2" t="s">
        <v>12</v>
      </c>
      <c r="D246" s="14">
        <v>7.57</v>
      </c>
      <c r="E246" s="13">
        <v>4.6400000000000006</v>
      </c>
      <c r="F246" s="13">
        <f>'Memorial de Cálculo'!K246:K246</f>
        <v>0</v>
      </c>
      <c r="G246" s="13">
        <f t="shared" si="30"/>
        <v>4.6400000000000006</v>
      </c>
      <c r="H246" s="13">
        <f t="shared" si="31"/>
        <v>2.9299999999999997</v>
      </c>
      <c r="I246" s="15">
        <v>141.11000000000001</v>
      </c>
      <c r="J246" s="15">
        <f t="shared" si="28"/>
        <v>1068.2</v>
      </c>
      <c r="K246" s="15">
        <f t="shared" si="29"/>
        <v>654.75</v>
      </c>
      <c r="L246" s="15">
        <f t="shared" si="32"/>
        <v>0</v>
      </c>
      <c r="M246" s="15">
        <f t="shared" si="33"/>
        <v>654.75</v>
      </c>
      <c r="N246" s="15">
        <f t="shared" si="34"/>
        <v>413.45000000000005</v>
      </c>
      <c r="O246" s="22">
        <f t="shared" si="27"/>
        <v>0.61294701366785243</v>
      </c>
    </row>
    <row r="247" spans="1:15" ht="38.25" x14ac:dyDescent="0.2">
      <c r="A247" s="1" t="s">
        <v>320</v>
      </c>
      <c r="B247" s="1" t="s">
        <v>135</v>
      </c>
      <c r="C247" s="2" t="s">
        <v>19</v>
      </c>
      <c r="D247" s="14">
        <v>58.34</v>
      </c>
      <c r="E247" s="13">
        <v>58</v>
      </c>
      <c r="F247" s="13">
        <f>'Memorial de Cálculo'!K247:K247</f>
        <v>0</v>
      </c>
      <c r="G247" s="13">
        <f t="shared" si="30"/>
        <v>58</v>
      </c>
      <c r="H247" s="13">
        <f t="shared" si="31"/>
        <v>0.34000000000000341</v>
      </c>
      <c r="I247" s="15">
        <v>149.16999999999999</v>
      </c>
      <c r="J247" s="15">
        <f t="shared" si="28"/>
        <v>8702.58</v>
      </c>
      <c r="K247" s="15">
        <f t="shared" si="29"/>
        <v>8651.86</v>
      </c>
      <c r="L247" s="15">
        <f t="shared" si="32"/>
        <v>0</v>
      </c>
      <c r="M247" s="15">
        <f t="shared" si="33"/>
        <v>8651.86</v>
      </c>
      <c r="N247" s="15">
        <f t="shared" si="34"/>
        <v>50.719999999999345</v>
      </c>
      <c r="O247" s="22">
        <f t="shared" si="27"/>
        <v>0.99417184329244901</v>
      </c>
    </row>
    <row r="248" spans="1:15" ht="25.5" x14ac:dyDescent="0.2">
      <c r="A248" s="1" t="s">
        <v>321</v>
      </c>
      <c r="B248" s="1" t="s">
        <v>141</v>
      </c>
      <c r="C248" s="2" t="s">
        <v>9</v>
      </c>
      <c r="D248" s="14">
        <v>4</v>
      </c>
      <c r="E248" s="13">
        <v>0</v>
      </c>
      <c r="F248" s="13">
        <f>'Memorial de Cálculo'!K248:K248</f>
        <v>0</v>
      </c>
      <c r="G248" s="13">
        <f t="shared" si="30"/>
        <v>0</v>
      </c>
      <c r="H248" s="13">
        <f t="shared" si="31"/>
        <v>4</v>
      </c>
      <c r="I248" s="15">
        <v>754.13</v>
      </c>
      <c r="J248" s="15">
        <f t="shared" si="28"/>
        <v>3016.52</v>
      </c>
      <c r="K248" s="15">
        <f t="shared" si="29"/>
        <v>0</v>
      </c>
      <c r="L248" s="15">
        <f t="shared" si="32"/>
        <v>0</v>
      </c>
      <c r="M248" s="15">
        <f t="shared" si="33"/>
        <v>0</v>
      </c>
      <c r="N248" s="15">
        <f t="shared" si="34"/>
        <v>3016.52</v>
      </c>
      <c r="O248" s="22">
        <f t="shared" si="27"/>
        <v>0</v>
      </c>
    </row>
    <row r="249" spans="1:15" ht="25.5" x14ac:dyDescent="0.2">
      <c r="A249" s="1" t="s">
        <v>322</v>
      </c>
      <c r="B249" s="1" t="s">
        <v>144</v>
      </c>
      <c r="C249" s="2" t="s">
        <v>9</v>
      </c>
      <c r="D249" s="14">
        <v>1</v>
      </c>
      <c r="E249" s="13">
        <v>1</v>
      </c>
      <c r="F249" s="13">
        <f>'Memorial de Cálculo'!K249:K249</f>
        <v>1</v>
      </c>
      <c r="G249" s="13">
        <f t="shared" si="30"/>
        <v>2</v>
      </c>
      <c r="H249" s="13">
        <f t="shared" si="31"/>
        <v>-1</v>
      </c>
      <c r="I249" s="15">
        <v>2393.75</v>
      </c>
      <c r="J249" s="15">
        <f t="shared" si="28"/>
        <v>2393.75</v>
      </c>
      <c r="K249" s="15">
        <f t="shared" si="29"/>
        <v>2393.75</v>
      </c>
      <c r="L249" s="15">
        <f t="shared" si="32"/>
        <v>2393.75</v>
      </c>
      <c r="M249" s="15">
        <f t="shared" si="33"/>
        <v>4787.5</v>
      </c>
      <c r="N249" s="15">
        <f t="shared" si="34"/>
        <v>-2393.75</v>
      </c>
      <c r="O249" s="22">
        <f t="shared" si="27"/>
        <v>2</v>
      </c>
    </row>
    <row r="250" spans="1:15" ht="25.5" x14ac:dyDescent="0.2">
      <c r="A250" s="1" t="s">
        <v>323</v>
      </c>
      <c r="B250" s="1" t="s">
        <v>139</v>
      </c>
      <c r="C250" s="2" t="s">
        <v>12</v>
      </c>
      <c r="D250" s="14">
        <v>89.87</v>
      </c>
      <c r="E250" s="13">
        <v>39.11</v>
      </c>
      <c r="F250" s="13">
        <f>'Memorial de Cálculo'!K250:K250</f>
        <v>0</v>
      </c>
      <c r="G250" s="13">
        <f t="shared" si="30"/>
        <v>39.11</v>
      </c>
      <c r="H250" s="13">
        <f t="shared" si="31"/>
        <v>50.760000000000005</v>
      </c>
      <c r="I250" s="15">
        <v>113.15</v>
      </c>
      <c r="J250" s="15">
        <f t="shared" si="28"/>
        <v>10168.790000000001</v>
      </c>
      <c r="K250" s="15">
        <f>ROUND(E250*I250,2)-0.01</f>
        <v>4425.29</v>
      </c>
      <c r="L250" s="15">
        <f t="shared" si="32"/>
        <v>0</v>
      </c>
      <c r="M250" s="15">
        <f t="shared" si="33"/>
        <v>4425.29</v>
      </c>
      <c r="N250" s="15">
        <f t="shared" si="34"/>
        <v>5743.5000000000009</v>
      </c>
      <c r="O250" s="22">
        <f t="shared" si="27"/>
        <v>0.43518353707766605</v>
      </c>
    </row>
    <row r="251" spans="1:15" ht="25.5" x14ac:dyDescent="0.2">
      <c r="A251" s="1" t="s">
        <v>324</v>
      </c>
      <c r="B251" s="1" t="s">
        <v>59</v>
      </c>
      <c r="C251" s="2" t="s">
        <v>16</v>
      </c>
      <c r="D251" s="14">
        <v>4044.27</v>
      </c>
      <c r="E251" s="13">
        <v>1080</v>
      </c>
      <c r="F251" s="13">
        <f>'Memorial de Cálculo'!K251:K251</f>
        <v>0</v>
      </c>
      <c r="G251" s="13">
        <f t="shared" si="30"/>
        <v>1080</v>
      </c>
      <c r="H251" s="13">
        <f t="shared" si="31"/>
        <v>2964.27</v>
      </c>
      <c r="I251" s="15">
        <v>0.66</v>
      </c>
      <c r="J251" s="15">
        <f t="shared" si="28"/>
        <v>2669.22</v>
      </c>
      <c r="K251" s="15">
        <f t="shared" si="29"/>
        <v>712.8</v>
      </c>
      <c r="L251" s="15">
        <f t="shared" si="32"/>
        <v>0</v>
      </c>
      <c r="M251" s="15">
        <f t="shared" si="33"/>
        <v>712.8</v>
      </c>
      <c r="N251" s="15">
        <f t="shared" si="34"/>
        <v>1956.4199999999998</v>
      </c>
      <c r="O251" s="22">
        <f t="shared" si="27"/>
        <v>0.2670443050778879</v>
      </c>
    </row>
    <row r="252" spans="1:15" x14ac:dyDescent="0.2">
      <c r="A252" s="1" t="s">
        <v>325</v>
      </c>
      <c r="B252" s="1" t="s">
        <v>71</v>
      </c>
      <c r="C252" s="2" t="s">
        <v>12</v>
      </c>
      <c r="D252" s="14">
        <v>89.87</v>
      </c>
      <c r="E252" s="13">
        <v>50.849999999999994</v>
      </c>
      <c r="F252" s="13">
        <f>'Memorial de Cálculo'!K252:K252</f>
        <v>0</v>
      </c>
      <c r="G252" s="13">
        <f t="shared" si="30"/>
        <v>50.849999999999994</v>
      </c>
      <c r="H252" s="13">
        <f t="shared" si="31"/>
        <v>39.02000000000001</v>
      </c>
      <c r="I252" s="15">
        <v>0.84</v>
      </c>
      <c r="J252" s="15">
        <f t="shared" si="28"/>
        <v>75.489999999999995</v>
      </c>
      <c r="K252" s="15">
        <f>ROUND(E252*I252,2)+0.01</f>
        <v>42.72</v>
      </c>
      <c r="L252" s="15">
        <f t="shared" si="32"/>
        <v>0</v>
      </c>
      <c r="M252" s="15">
        <f t="shared" si="33"/>
        <v>42.72</v>
      </c>
      <c r="N252" s="15">
        <f t="shared" si="34"/>
        <v>32.769999999999996</v>
      </c>
      <c r="O252" s="22">
        <f t="shared" si="27"/>
        <v>0.56590276857861965</v>
      </c>
    </row>
    <row r="253" spans="1:15" ht="25.5" x14ac:dyDescent="0.2">
      <c r="A253" s="1" t="s">
        <v>326</v>
      </c>
      <c r="B253" s="1" t="s">
        <v>59</v>
      </c>
      <c r="C253" s="2" t="s">
        <v>16</v>
      </c>
      <c r="D253" s="14">
        <v>2022.14</v>
      </c>
      <c r="E253" s="13">
        <v>1144.1299999999999</v>
      </c>
      <c r="F253" s="13">
        <f>'Memorial de Cálculo'!K253:K253</f>
        <v>0</v>
      </c>
      <c r="G253" s="13">
        <f t="shared" si="30"/>
        <v>1144.1299999999999</v>
      </c>
      <c r="H253" s="13">
        <f t="shared" si="31"/>
        <v>878.01000000000022</v>
      </c>
      <c r="I253" s="15">
        <v>0.66</v>
      </c>
      <c r="J253" s="15">
        <f t="shared" si="28"/>
        <v>1334.61</v>
      </c>
      <c r="K253" s="15">
        <f>ROUND(E253*I253,2)-0.01</f>
        <v>755.12</v>
      </c>
      <c r="L253" s="15">
        <f t="shared" si="32"/>
        <v>0</v>
      </c>
      <c r="M253" s="15">
        <f t="shared" si="33"/>
        <v>755.12</v>
      </c>
      <c r="N253" s="15">
        <f t="shared" si="34"/>
        <v>579.4899999999999</v>
      </c>
      <c r="O253" s="22">
        <f t="shared" si="27"/>
        <v>0.56579824817737023</v>
      </c>
    </row>
    <row r="254" spans="1:15" x14ac:dyDescent="0.2">
      <c r="A254" s="7" t="s">
        <v>327</v>
      </c>
      <c r="B254" s="7" t="s">
        <v>328</v>
      </c>
      <c r="C254" s="8"/>
      <c r="D254" s="16"/>
      <c r="E254" s="17"/>
      <c r="F254" s="17"/>
      <c r="G254" s="17"/>
      <c r="H254" s="17"/>
      <c r="I254" s="18"/>
      <c r="J254" s="19">
        <f>SUM(J255,J270)</f>
        <v>178291.71</v>
      </c>
      <c r="K254" s="19">
        <f>SUM(K255,K270)</f>
        <v>151428.09</v>
      </c>
      <c r="L254" s="19">
        <f>SUM(L255,L270)</f>
        <v>-356.79</v>
      </c>
      <c r="M254" s="19">
        <f>SUM(M255,M270)</f>
        <v>151071.30000000002</v>
      </c>
      <c r="N254" s="19">
        <f>SUM(N255,N270)</f>
        <v>27220.409999999996</v>
      </c>
      <c r="O254" s="23">
        <f t="shared" si="27"/>
        <v>0.84732655264790513</v>
      </c>
    </row>
    <row r="255" spans="1:15" x14ac:dyDescent="0.2">
      <c r="A255" s="7" t="s">
        <v>329</v>
      </c>
      <c r="B255" s="7" t="s">
        <v>14</v>
      </c>
      <c r="C255" s="8"/>
      <c r="D255" s="16"/>
      <c r="E255" s="17"/>
      <c r="F255" s="17"/>
      <c r="G255" s="17"/>
      <c r="H255" s="17"/>
      <c r="I255" s="18"/>
      <c r="J255" s="19">
        <f>SUM(J256:J269)</f>
        <v>163390.75</v>
      </c>
      <c r="K255" s="19">
        <f>SUM(K256:K269)</f>
        <v>146673.85</v>
      </c>
      <c r="L255" s="19">
        <f>SUM(L256:L269)</f>
        <v>-356.79</v>
      </c>
      <c r="M255" s="19">
        <f>SUM(M256:M269)</f>
        <v>146317.06000000003</v>
      </c>
      <c r="N255" s="19">
        <f>SUM(N256:N269)</f>
        <v>17073.689999999995</v>
      </c>
      <c r="O255" s="23">
        <f t="shared" si="27"/>
        <v>0.89550393764640912</v>
      </c>
    </row>
    <row r="256" spans="1:15" x14ac:dyDescent="0.2">
      <c r="A256" s="1" t="s">
        <v>330</v>
      </c>
      <c r="B256" s="1" t="s">
        <v>67</v>
      </c>
      <c r="C256" s="2" t="s">
        <v>19</v>
      </c>
      <c r="D256" s="14">
        <v>191.81</v>
      </c>
      <c r="E256" s="13">
        <v>158.30000000000001</v>
      </c>
      <c r="F256" s="13">
        <f>'Memorial de Cálculo'!K256:K256</f>
        <v>0</v>
      </c>
      <c r="G256" s="13">
        <f t="shared" si="30"/>
        <v>158.30000000000001</v>
      </c>
      <c r="H256" s="13">
        <f t="shared" si="31"/>
        <v>33.509999999999991</v>
      </c>
      <c r="I256" s="15">
        <v>0.38</v>
      </c>
      <c r="J256" s="15">
        <f t="shared" si="28"/>
        <v>72.89</v>
      </c>
      <c r="K256" s="15">
        <f t="shared" si="29"/>
        <v>60.15</v>
      </c>
      <c r="L256" s="15">
        <f t="shared" si="32"/>
        <v>0</v>
      </c>
      <c r="M256" s="15">
        <f t="shared" si="33"/>
        <v>60.15</v>
      </c>
      <c r="N256" s="15">
        <f t="shared" si="34"/>
        <v>12.740000000000002</v>
      </c>
      <c r="O256" s="22">
        <f t="shared" si="27"/>
        <v>0.82521607902318561</v>
      </c>
    </row>
    <row r="257" spans="1:15" ht="25.5" x14ac:dyDescent="0.2">
      <c r="A257" s="1" t="s">
        <v>331</v>
      </c>
      <c r="B257" s="1" t="s">
        <v>69</v>
      </c>
      <c r="C257" s="2" t="s">
        <v>12</v>
      </c>
      <c r="D257" s="14">
        <v>417.83</v>
      </c>
      <c r="E257" s="13">
        <v>405.25</v>
      </c>
      <c r="F257" s="13">
        <f>'Memorial de Cálculo'!K257:K257</f>
        <v>0</v>
      </c>
      <c r="G257" s="13">
        <f t="shared" si="30"/>
        <v>405.25</v>
      </c>
      <c r="H257" s="13">
        <f t="shared" si="31"/>
        <v>12.579999999999984</v>
      </c>
      <c r="I257" s="15">
        <v>8.67</v>
      </c>
      <c r="J257" s="15">
        <f t="shared" si="28"/>
        <v>3622.59</v>
      </c>
      <c r="K257" s="15">
        <f t="shared" si="29"/>
        <v>3513.52</v>
      </c>
      <c r="L257" s="15">
        <f t="shared" si="32"/>
        <v>0</v>
      </c>
      <c r="M257" s="15">
        <f t="shared" si="33"/>
        <v>3513.52</v>
      </c>
      <c r="N257" s="15">
        <f t="shared" si="34"/>
        <v>109.07000000000016</v>
      </c>
      <c r="O257" s="22">
        <f t="shared" si="27"/>
        <v>0.96989170731438001</v>
      </c>
    </row>
    <row r="258" spans="1:15" x14ac:dyDescent="0.2">
      <c r="A258" s="1" t="s">
        <v>332</v>
      </c>
      <c r="B258" s="1" t="s">
        <v>71</v>
      </c>
      <c r="C258" s="2" t="s">
        <v>12</v>
      </c>
      <c r="D258" s="14">
        <v>425.75</v>
      </c>
      <c r="E258" s="13">
        <v>425.75</v>
      </c>
      <c r="F258" s="13"/>
      <c r="G258" s="13">
        <f t="shared" si="30"/>
        <v>425.75</v>
      </c>
      <c r="H258" s="13">
        <f t="shared" si="31"/>
        <v>0</v>
      </c>
      <c r="I258" s="15">
        <v>0.84</v>
      </c>
      <c r="J258" s="15">
        <f t="shared" si="28"/>
        <v>357.63</v>
      </c>
      <c r="K258" s="15">
        <f t="shared" si="29"/>
        <v>357.63</v>
      </c>
      <c r="L258" s="15">
        <f t="shared" si="32"/>
        <v>0</v>
      </c>
      <c r="M258" s="15">
        <f t="shared" si="33"/>
        <v>357.63</v>
      </c>
      <c r="N258" s="15">
        <f t="shared" si="34"/>
        <v>0</v>
      </c>
      <c r="O258" s="22">
        <f t="shared" si="27"/>
        <v>1</v>
      </c>
    </row>
    <row r="259" spans="1:15" ht="25.5" x14ac:dyDescent="0.2">
      <c r="A259" s="1" t="s">
        <v>333</v>
      </c>
      <c r="B259" s="1" t="s">
        <v>59</v>
      </c>
      <c r="C259" s="2" t="s">
        <v>16</v>
      </c>
      <c r="D259" s="14">
        <v>9579.3799999999992</v>
      </c>
      <c r="E259" s="13">
        <v>9579.3799999999992</v>
      </c>
      <c r="F259" s="13"/>
      <c r="G259" s="13">
        <f t="shared" si="30"/>
        <v>9579.3799999999992</v>
      </c>
      <c r="H259" s="13">
        <f t="shared" si="31"/>
        <v>0</v>
      </c>
      <c r="I259" s="15">
        <v>0.66</v>
      </c>
      <c r="J259" s="15">
        <f t="shared" si="28"/>
        <v>6322.39</v>
      </c>
      <c r="K259" s="15">
        <f t="shared" si="29"/>
        <v>6322.39</v>
      </c>
      <c r="L259" s="15">
        <f t="shared" si="32"/>
        <v>0</v>
      </c>
      <c r="M259" s="15">
        <f t="shared" si="33"/>
        <v>6322.39</v>
      </c>
      <c r="N259" s="15">
        <f t="shared" si="34"/>
        <v>0</v>
      </c>
      <c r="O259" s="22">
        <f t="shared" si="27"/>
        <v>1</v>
      </c>
    </row>
    <row r="260" spans="1:15" ht="25.5" x14ac:dyDescent="0.2">
      <c r="A260" s="1" t="s">
        <v>334</v>
      </c>
      <c r="B260" s="1" t="s">
        <v>74</v>
      </c>
      <c r="C260" s="2" t="s">
        <v>6</v>
      </c>
      <c r="D260" s="14">
        <v>1138.2</v>
      </c>
      <c r="E260" s="13">
        <v>933.97</v>
      </c>
      <c r="F260" s="13">
        <f>'Memorial de Cálculo'!K260:K260</f>
        <v>0</v>
      </c>
      <c r="G260" s="13">
        <f t="shared" si="30"/>
        <v>933.97</v>
      </c>
      <c r="H260" s="13">
        <f t="shared" si="31"/>
        <v>204.23000000000002</v>
      </c>
      <c r="I260" s="15">
        <v>2.3199999999999998</v>
      </c>
      <c r="J260" s="15">
        <f t="shared" si="28"/>
        <v>2640.62</v>
      </c>
      <c r="K260" s="15">
        <f t="shared" si="29"/>
        <v>2166.81</v>
      </c>
      <c r="L260" s="15">
        <f t="shared" si="32"/>
        <v>0</v>
      </c>
      <c r="M260" s="15">
        <f t="shared" si="33"/>
        <v>2166.81</v>
      </c>
      <c r="N260" s="15">
        <f t="shared" si="34"/>
        <v>473.80999999999995</v>
      </c>
      <c r="O260" s="22">
        <f t="shared" si="27"/>
        <v>0.82056865433117976</v>
      </c>
    </row>
    <row r="261" spans="1:15" ht="38.25" x14ac:dyDescent="0.2">
      <c r="A261" s="1" t="s">
        <v>335</v>
      </c>
      <c r="B261" s="1" t="s">
        <v>76</v>
      </c>
      <c r="C261" s="2" t="s">
        <v>12</v>
      </c>
      <c r="D261" s="14">
        <v>113.82</v>
      </c>
      <c r="E261" s="13">
        <v>93.4</v>
      </c>
      <c r="F261" s="13">
        <f>'Memorial de Cálculo'!K261:K261</f>
        <v>0</v>
      </c>
      <c r="G261" s="13">
        <f t="shared" si="30"/>
        <v>93.4</v>
      </c>
      <c r="H261" s="13">
        <f t="shared" si="31"/>
        <v>20.419999999999987</v>
      </c>
      <c r="I261" s="15">
        <v>11.06</v>
      </c>
      <c r="J261" s="15">
        <f t="shared" si="28"/>
        <v>1258.8499999999999</v>
      </c>
      <c r="K261" s="15">
        <f t="shared" si="29"/>
        <v>1033</v>
      </c>
      <c r="L261" s="15">
        <f t="shared" si="32"/>
        <v>0</v>
      </c>
      <c r="M261" s="15">
        <f t="shared" si="33"/>
        <v>1033</v>
      </c>
      <c r="N261" s="15">
        <f t="shared" si="34"/>
        <v>225.84999999999991</v>
      </c>
      <c r="O261" s="22">
        <f t="shared" si="27"/>
        <v>0.82059022123366576</v>
      </c>
    </row>
    <row r="262" spans="1:15" ht="25.5" x14ac:dyDescent="0.2">
      <c r="A262" s="1" t="s">
        <v>336</v>
      </c>
      <c r="B262" s="1" t="s">
        <v>78</v>
      </c>
      <c r="C262" s="2" t="s">
        <v>12</v>
      </c>
      <c r="D262" s="14">
        <v>147.97</v>
      </c>
      <c r="E262" s="13">
        <v>121.41</v>
      </c>
      <c r="F262" s="13">
        <f>'Memorial de Cálculo'!K262:K262</f>
        <v>0</v>
      </c>
      <c r="G262" s="13">
        <f t="shared" si="30"/>
        <v>121.41</v>
      </c>
      <c r="H262" s="13">
        <f t="shared" si="31"/>
        <v>26.560000000000002</v>
      </c>
      <c r="I262" s="15">
        <v>11.04</v>
      </c>
      <c r="J262" s="15">
        <f t="shared" si="28"/>
        <v>1633.59</v>
      </c>
      <c r="K262" s="15">
        <f t="shared" si="29"/>
        <v>1340.37</v>
      </c>
      <c r="L262" s="15">
        <f t="shared" si="32"/>
        <v>0</v>
      </c>
      <c r="M262" s="15">
        <f t="shared" si="33"/>
        <v>1340.37</v>
      </c>
      <c r="N262" s="15">
        <f t="shared" si="34"/>
        <v>293.22000000000003</v>
      </c>
      <c r="O262" s="22">
        <f t="shared" si="27"/>
        <v>0.82050575725855324</v>
      </c>
    </row>
    <row r="263" spans="1:15" ht="25.5" x14ac:dyDescent="0.2">
      <c r="A263" s="1" t="s">
        <v>337</v>
      </c>
      <c r="B263" s="1" t="s">
        <v>59</v>
      </c>
      <c r="C263" s="2" t="s">
        <v>16</v>
      </c>
      <c r="D263" s="14">
        <v>3329.24</v>
      </c>
      <c r="E263" s="13">
        <v>2731.87</v>
      </c>
      <c r="F263" s="13">
        <f>'Memorial de Cálculo'!K263:K263</f>
        <v>0</v>
      </c>
      <c r="G263" s="13">
        <f t="shared" si="30"/>
        <v>2731.87</v>
      </c>
      <c r="H263" s="13">
        <f t="shared" si="31"/>
        <v>597.36999999999989</v>
      </c>
      <c r="I263" s="15">
        <v>0.66</v>
      </c>
      <c r="J263" s="15">
        <f t="shared" si="28"/>
        <v>2197.3000000000002</v>
      </c>
      <c r="K263" s="15">
        <f t="shared" si="29"/>
        <v>1803.03</v>
      </c>
      <c r="L263" s="15">
        <f t="shared" si="32"/>
        <v>0</v>
      </c>
      <c r="M263" s="15">
        <f t="shared" si="33"/>
        <v>1803.03</v>
      </c>
      <c r="N263" s="15">
        <f t="shared" si="34"/>
        <v>394.27000000000021</v>
      </c>
      <c r="O263" s="22">
        <f t="shared" ref="O263:O326" si="35">M263/J263</f>
        <v>0.82056614936512984</v>
      </c>
    </row>
    <row r="264" spans="1:15" ht="25.5" x14ac:dyDescent="0.2">
      <c r="A264" s="1" t="s">
        <v>338</v>
      </c>
      <c r="B264" s="1" t="s">
        <v>339</v>
      </c>
      <c r="C264" s="2" t="s">
        <v>12</v>
      </c>
      <c r="D264" s="14">
        <v>113.62</v>
      </c>
      <c r="E264" s="13">
        <v>93.4</v>
      </c>
      <c r="F264" s="13">
        <v>-93.4</v>
      </c>
      <c r="G264" s="13">
        <f t="shared" si="30"/>
        <v>0</v>
      </c>
      <c r="H264" s="13">
        <f t="shared" si="31"/>
        <v>113.62</v>
      </c>
      <c r="I264" s="15">
        <v>3.82</v>
      </c>
      <c r="J264" s="15">
        <f t="shared" si="28"/>
        <v>434.03</v>
      </c>
      <c r="K264" s="15">
        <f t="shared" si="29"/>
        <v>356.79</v>
      </c>
      <c r="L264" s="15">
        <f t="shared" si="32"/>
        <v>-356.79</v>
      </c>
      <c r="M264" s="15">
        <f t="shared" si="33"/>
        <v>0</v>
      </c>
      <c r="N264" s="15">
        <f t="shared" si="34"/>
        <v>434.03</v>
      </c>
      <c r="O264" s="22">
        <f t="shared" si="35"/>
        <v>0</v>
      </c>
    </row>
    <row r="265" spans="1:15" ht="25.5" x14ac:dyDescent="0.2">
      <c r="A265" s="1" t="s">
        <v>340</v>
      </c>
      <c r="B265" s="1" t="s">
        <v>17</v>
      </c>
      <c r="C265" s="2" t="s">
        <v>6</v>
      </c>
      <c r="D265" s="14">
        <v>1138.2</v>
      </c>
      <c r="E265" s="13">
        <v>1058.17</v>
      </c>
      <c r="F265" s="13">
        <f>'Memorial de Cálculo'!K265:K265</f>
        <v>0</v>
      </c>
      <c r="G265" s="13">
        <f t="shared" si="30"/>
        <v>1058.17</v>
      </c>
      <c r="H265" s="13">
        <f t="shared" si="31"/>
        <v>80.029999999999973</v>
      </c>
      <c r="I265" s="15">
        <v>104.79</v>
      </c>
      <c r="J265" s="15">
        <f t="shared" ref="J265:J328" si="36">ROUND(D265*I265,2)</f>
        <v>119271.98</v>
      </c>
      <c r="K265" s="15">
        <f t="shared" ref="K265:K328" si="37">ROUND(E265*I265,2)</f>
        <v>110885.63</v>
      </c>
      <c r="L265" s="15">
        <f t="shared" si="32"/>
        <v>0</v>
      </c>
      <c r="M265" s="15">
        <f t="shared" si="33"/>
        <v>110885.63</v>
      </c>
      <c r="N265" s="15">
        <f t="shared" si="34"/>
        <v>8386.3499999999913</v>
      </c>
      <c r="O265" s="22">
        <f t="shared" si="35"/>
        <v>0.92968717380226273</v>
      </c>
    </row>
    <row r="266" spans="1:15" ht="38.25" x14ac:dyDescent="0.2">
      <c r="A266" s="1" t="s">
        <v>341</v>
      </c>
      <c r="B266" s="1" t="s">
        <v>86</v>
      </c>
      <c r="C266" s="2" t="s">
        <v>19</v>
      </c>
      <c r="D266" s="14">
        <v>384</v>
      </c>
      <c r="E266" s="13">
        <v>316.60000000000002</v>
      </c>
      <c r="F266" s="13">
        <f>'Memorial de Cálculo'!K266:K266</f>
        <v>0</v>
      </c>
      <c r="G266" s="13">
        <f t="shared" si="30"/>
        <v>316.60000000000002</v>
      </c>
      <c r="H266" s="13">
        <f t="shared" si="31"/>
        <v>67.399999999999977</v>
      </c>
      <c r="I266" s="15">
        <v>52.07</v>
      </c>
      <c r="J266" s="15">
        <f t="shared" si="36"/>
        <v>19994.88</v>
      </c>
      <c r="K266" s="15">
        <f t="shared" si="37"/>
        <v>16485.36</v>
      </c>
      <c r="L266" s="15">
        <f t="shared" si="32"/>
        <v>0</v>
      </c>
      <c r="M266" s="15">
        <f t="shared" si="33"/>
        <v>16485.36</v>
      </c>
      <c r="N266" s="15">
        <f t="shared" si="34"/>
        <v>3509.5200000000004</v>
      </c>
      <c r="O266" s="22">
        <f t="shared" si="35"/>
        <v>0.82447906664106008</v>
      </c>
    </row>
    <row r="267" spans="1:15" ht="25.5" x14ac:dyDescent="0.2">
      <c r="A267" s="1" t="s">
        <v>342</v>
      </c>
      <c r="B267" s="1" t="s">
        <v>88</v>
      </c>
      <c r="C267" s="2" t="s">
        <v>7</v>
      </c>
      <c r="D267" s="14">
        <v>384</v>
      </c>
      <c r="E267" s="13">
        <v>316.60000000000002</v>
      </c>
      <c r="F267" s="13">
        <f>'Memorial de Cálculo'!K267:K267</f>
        <v>0</v>
      </c>
      <c r="G267" s="13">
        <f t="shared" si="30"/>
        <v>316.60000000000002</v>
      </c>
      <c r="H267" s="13">
        <f t="shared" si="31"/>
        <v>67.399999999999977</v>
      </c>
      <c r="I267" s="15">
        <v>7.42</v>
      </c>
      <c r="J267" s="15">
        <f t="shared" si="36"/>
        <v>2849.28</v>
      </c>
      <c r="K267" s="15">
        <f t="shared" si="37"/>
        <v>2349.17</v>
      </c>
      <c r="L267" s="15">
        <f t="shared" si="32"/>
        <v>0</v>
      </c>
      <c r="M267" s="15">
        <f t="shared" si="33"/>
        <v>2349.17</v>
      </c>
      <c r="N267" s="15">
        <f t="shared" si="34"/>
        <v>500.11000000000013</v>
      </c>
      <c r="O267" s="22">
        <f t="shared" si="35"/>
        <v>0.82447846473495057</v>
      </c>
    </row>
    <row r="268" spans="1:15" x14ac:dyDescent="0.2">
      <c r="A268" s="1" t="s">
        <v>343</v>
      </c>
      <c r="B268" s="1" t="s">
        <v>18</v>
      </c>
      <c r="C268" s="2" t="s">
        <v>7</v>
      </c>
      <c r="D268" s="14">
        <v>50</v>
      </c>
      <c r="E268" s="13">
        <v>0</v>
      </c>
      <c r="F268" s="13">
        <f>'Memorial de Cálculo'!K268:K268</f>
        <v>0</v>
      </c>
      <c r="G268" s="13">
        <f t="shared" si="30"/>
        <v>0</v>
      </c>
      <c r="H268" s="13">
        <f t="shared" si="31"/>
        <v>50</v>
      </c>
      <c r="I268" s="15">
        <v>42.56</v>
      </c>
      <c r="J268" s="15">
        <f t="shared" si="36"/>
        <v>2128</v>
      </c>
      <c r="K268" s="15">
        <f t="shared" si="37"/>
        <v>0</v>
      </c>
      <c r="L268" s="15">
        <f t="shared" si="32"/>
        <v>0</v>
      </c>
      <c r="M268" s="15">
        <f t="shared" si="33"/>
        <v>0</v>
      </c>
      <c r="N268" s="15">
        <f t="shared" si="34"/>
        <v>2128</v>
      </c>
      <c r="O268" s="22">
        <f t="shared" si="35"/>
        <v>0</v>
      </c>
    </row>
    <row r="269" spans="1:15" x14ac:dyDescent="0.2">
      <c r="A269" s="1" t="s">
        <v>344</v>
      </c>
      <c r="B269" s="1" t="s">
        <v>91</v>
      </c>
      <c r="C269" s="2" t="s">
        <v>19</v>
      </c>
      <c r="D269" s="14">
        <v>384</v>
      </c>
      <c r="E269" s="13">
        <v>0</v>
      </c>
      <c r="F269" s="13">
        <f>'Memorial de Cálculo'!K269:K269</f>
        <v>0</v>
      </c>
      <c r="G269" s="13">
        <f t="shared" si="30"/>
        <v>0</v>
      </c>
      <c r="H269" s="13">
        <f t="shared" si="31"/>
        <v>384</v>
      </c>
      <c r="I269" s="15">
        <v>1.58</v>
      </c>
      <c r="J269" s="15">
        <f t="shared" si="36"/>
        <v>606.72</v>
      </c>
      <c r="K269" s="15">
        <f t="shared" si="37"/>
        <v>0</v>
      </c>
      <c r="L269" s="15">
        <f t="shared" si="32"/>
        <v>0</v>
      </c>
      <c r="M269" s="15">
        <f t="shared" si="33"/>
        <v>0</v>
      </c>
      <c r="N269" s="15">
        <f t="shared" si="34"/>
        <v>606.72</v>
      </c>
      <c r="O269" s="22">
        <f t="shared" si="35"/>
        <v>0</v>
      </c>
    </row>
    <row r="270" spans="1:15" x14ac:dyDescent="0.2">
      <c r="A270" s="7" t="s">
        <v>345</v>
      </c>
      <c r="B270" s="7" t="s">
        <v>127</v>
      </c>
      <c r="C270" s="8"/>
      <c r="D270" s="16"/>
      <c r="E270" s="17"/>
      <c r="F270" s="17"/>
      <c r="G270" s="17"/>
      <c r="H270" s="17"/>
      <c r="I270" s="18"/>
      <c r="J270" s="19">
        <f>SUM(J271:J283)</f>
        <v>14900.960000000001</v>
      </c>
      <c r="K270" s="19">
        <f>SUM(K271:K283)</f>
        <v>4754.2400000000007</v>
      </c>
      <c r="L270" s="19">
        <f>SUM(L271:L283)</f>
        <v>0</v>
      </c>
      <c r="M270" s="19">
        <f>SUM(M271:M283)</f>
        <v>4754.2400000000007</v>
      </c>
      <c r="N270" s="19">
        <f>SUM(N271:N283)</f>
        <v>10146.719999999999</v>
      </c>
      <c r="O270" s="23">
        <f t="shared" si="35"/>
        <v>0.31905595344192589</v>
      </c>
    </row>
    <row r="271" spans="1:15" x14ac:dyDescent="0.2">
      <c r="A271" s="1" t="s">
        <v>346</v>
      </c>
      <c r="B271" s="1" t="s">
        <v>129</v>
      </c>
      <c r="C271" s="2" t="s">
        <v>7</v>
      </c>
      <c r="D271" s="14">
        <v>13.19</v>
      </c>
      <c r="E271" s="13">
        <v>13</v>
      </c>
      <c r="F271" s="13">
        <f>'Memorial de Cálculo'!K271:K271</f>
        <v>0</v>
      </c>
      <c r="G271" s="13">
        <f t="shared" ref="G271:G333" si="38">E271+F271</f>
        <v>13</v>
      </c>
      <c r="H271" s="13">
        <f t="shared" ref="H271:H333" si="39">D271-G271</f>
        <v>0.1899999999999995</v>
      </c>
      <c r="I271" s="15">
        <v>1.92</v>
      </c>
      <c r="J271" s="15">
        <f t="shared" si="36"/>
        <v>25.32</v>
      </c>
      <c r="K271" s="15">
        <f t="shared" si="37"/>
        <v>24.96</v>
      </c>
      <c r="L271" s="15">
        <f t="shared" si="32"/>
        <v>0</v>
      </c>
      <c r="M271" s="15">
        <f t="shared" si="33"/>
        <v>24.96</v>
      </c>
      <c r="N271" s="15">
        <f t="shared" si="34"/>
        <v>0.35999999999999943</v>
      </c>
      <c r="O271" s="22">
        <f t="shared" si="35"/>
        <v>0.98578199052132709</v>
      </c>
    </row>
    <row r="272" spans="1:15" ht="38.25" x14ac:dyDescent="0.2">
      <c r="A272" s="1" t="s">
        <v>347</v>
      </c>
      <c r="B272" s="1" t="s">
        <v>131</v>
      </c>
      <c r="C272" s="2" t="s">
        <v>12</v>
      </c>
      <c r="D272" s="14">
        <v>19.39</v>
      </c>
      <c r="E272" s="13">
        <v>11.44</v>
      </c>
      <c r="F272" s="13">
        <f>'Memorial de Cálculo'!K272:K272</f>
        <v>0</v>
      </c>
      <c r="G272" s="13">
        <f t="shared" si="38"/>
        <v>11.44</v>
      </c>
      <c r="H272" s="13">
        <f t="shared" si="39"/>
        <v>7.9500000000000011</v>
      </c>
      <c r="I272" s="15">
        <v>12.11</v>
      </c>
      <c r="J272" s="15">
        <f t="shared" si="36"/>
        <v>234.81</v>
      </c>
      <c r="K272" s="15">
        <f t="shared" si="37"/>
        <v>138.54</v>
      </c>
      <c r="L272" s="15">
        <f t="shared" si="32"/>
        <v>0</v>
      </c>
      <c r="M272" s="15">
        <f t="shared" si="33"/>
        <v>138.54</v>
      </c>
      <c r="N272" s="15">
        <f t="shared" si="34"/>
        <v>96.27000000000001</v>
      </c>
      <c r="O272" s="22">
        <f t="shared" si="35"/>
        <v>0.59000894340104759</v>
      </c>
    </row>
    <row r="273" spans="1:15" ht="25.5" x14ac:dyDescent="0.2">
      <c r="A273" s="1" t="s">
        <v>348</v>
      </c>
      <c r="B273" s="1" t="s">
        <v>133</v>
      </c>
      <c r="C273" s="2" t="s">
        <v>12</v>
      </c>
      <c r="D273" s="14">
        <v>1.38</v>
      </c>
      <c r="E273" s="13">
        <v>1.04</v>
      </c>
      <c r="F273" s="13">
        <f>'Memorial de Cálculo'!K273:K273</f>
        <v>0</v>
      </c>
      <c r="G273" s="13">
        <f t="shared" si="38"/>
        <v>1.04</v>
      </c>
      <c r="H273" s="13">
        <f t="shared" si="39"/>
        <v>0.33999999999999986</v>
      </c>
      <c r="I273" s="15">
        <v>141.11000000000001</v>
      </c>
      <c r="J273" s="15">
        <f t="shared" si="36"/>
        <v>194.73</v>
      </c>
      <c r="K273" s="15">
        <f t="shared" si="37"/>
        <v>146.75</v>
      </c>
      <c r="L273" s="15">
        <f t="shared" si="32"/>
        <v>0</v>
      </c>
      <c r="M273" s="15">
        <f t="shared" si="33"/>
        <v>146.75</v>
      </c>
      <c r="N273" s="15">
        <f t="shared" si="34"/>
        <v>47.97999999999999</v>
      </c>
      <c r="O273" s="22">
        <f t="shared" si="35"/>
        <v>0.75360755918451194</v>
      </c>
    </row>
    <row r="274" spans="1:15" ht="38.25" x14ac:dyDescent="0.2">
      <c r="A274" s="1" t="s">
        <v>349</v>
      </c>
      <c r="B274" s="1" t="s">
        <v>135</v>
      </c>
      <c r="C274" s="2" t="s">
        <v>19</v>
      </c>
      <c r="D274" s="14">
        <v>13.19</v>
      </c>
      <c r="E274" s="13">
        <v>13</v>
      </c>
      <c r="F274" s="13">
        <f>'Memorial de Cálculo'!K274:K274</f>
        <v>0</v>
      </c>
      <c r="G274" s="13">
        <f t="shared" si="38"/>
        <v>13</v>
      </c>
      <c r="H274" s="13">
        <f t="shared" si="39"/>
        <v>0.1899999999999995</v>
      </c>
      <c r="I274" s="15">
        <v>149.16999999999999</v>
      </c>
      <c r="J274" s="15">
        <f t="shared" si="36"/>
        <v>1967.55</v>
      </c>
      <c r="K274" s="15">
        <f t="shared" si="37"/>
        <v>1939.21</v>
      </c>
      <c r="L274" s="15">
        <f t="shared" si="32"/>
        <v>0</v>
      </c>
      <c r="M274" s="15">
        <f t="shared" si="33"/>
        <v>1939.21</v>
      </c>
      <c r="N274" s="15">
        <f t="shared" si="34"/>
        <v>28.339999999999918</v>
      </c>
      <c r="O274" s="22">
        <f t="shared" si="35"/>
        <v>0.98559629996696407</v>
      </c>
    </row>
    <row r="275" spans="1:15" ht="25.5" x14ac:dyDescent="0.2">
      <c r="A275" s="1" t="s">
        <v>350</v>
      </c>
      <c r="B275" s="1" t="s">
        <v>141</v>
      </c>
      <c r="C275" s="2" t="s">
        <v>9</v>
      </c>
      <c r="D275" s="14">
        <v>4</v>
      </c>
      <c r="E275" s="13">
        <v>0</v>
      </c>
      <c r="F275" s="13">
        <f>'Memorial de Cálculo'!K275:K275</f>
        <v>0</v>
      </c>
      <c r="G275" s="13">
        <f t="shared" si="38"/>
        <v>0</v>
      </c>
      <c r="H275" s="13">
        <f t="shared" si="39"/>
        <v>4</v>
      </c>
      <c r="I275" s="15">
        <v>754.13</v>
      </c>
      <c r="J275" s="15">
        <f t="shared" si="36"/>
        <v>3016.52</v>
      </c>
      <c r="K275" s="15">
        <f t="shared" si="37"/>
        <v>0</v>
      </c>
      <c r="L275" s="15">
        <f t="shared" si="32"/>
        <v>0</v>
      </c>
      <c r="M275" s="15">
        <f t="shared" si="33"/>
        <v>0</v>
      </c>
      <c r="N275" s="15">
        <f t="shared" si="34"/>
        <v>3016.52</v>
      </c>
      <c r="O275" s="22">
        <f t="shared" si="35"/>
        <v>0</v>
      </c>
    </row>
    <row r="276" spans="1:15" x14ac:dyDescent="0.2">
      <c r="A276" s="1" t="s">
        <v>351</v>
      </c>
      <c r="B276" s="1" t="s">
        <v>352</v>
      </c>
      <c r="C276" s="2" t="s">
        <v>10</v>
      </c>
      <c r="D276" s="14">
        <v>3</v>
      </c>
      <c r="E276" s="13">
        <v>0</v>
      </c>
      <c r="F276" s="13">
        <f>'Memorial de Cálculo'!K276:K276</f>
        <v>0</v>
      </c>
      <c r="G276" s="13">
        <f t="shared" si="38"/>
        <v>0</v>
      </c>
      <c r="H276" s="13">
        <f t="shared" si="39"/>
        <v>3</v>
      </c>
      <c r="I276" s="15">
        <v>1962</v>
      </c>
      <c r="J276" s="15">
        <f t="shared" si="36"/>
        <v>5886</v>
      </c>
      <c r="K276" s="15">
        <f t="shared" si="37"/>
        <v>0</v>
      </c>
      <c r="L276" s="15">
        <f t="shared" si="32"/>
        <v>0</v>
      </c>
      <c r="M276" s="15">
        <f t="shared" si="33"/>
        <v>0</v>
      </c>
      <c r="N276" s="15">
        <f t="shared" si="34"/>
        <v>5886</v>
      </c>
      <c r="O276" s="22">
        <f t="shared" si="35"/>
        <v>0</v>
      </c>
    </row>
    <row r="277" spans="1:15" x14ac:dyDescent="0.2">
      <c r="A277" s="1" t="s">
        <v>353</v>
      </c>
      <c r="B277" s="1" t="s">
        <v>354</v>
      </c>
      <c r="C277" s="2" t="s">
        <v>7</v>
      </c>
      <c r="D277" s="14">
        <v>4</v>
      </c>
      <c r="E277" s="13">
        <v>0</v>
      </c>
      <c r="F277" s="13">
        <f>'Memorial de Cálculo'!K277:K277</f>
        <v>0</v>
      </c>
      <c r="G277" s="13">
        <f t="shared" si="38"/>
        <v>0</v>
      </c>
      <c r="H277" s="13">
        <f t="shared" si="39"/>
        <v>4</v>
      </c>
      <c r="I277" s="15">
        <v>110.61</v>
      </c>
      <c r="J277" s="15">
        <f t="shared" si="36"/>
        <v>442.44</v>
      </c>
      <c r="K277" s="15">
        <f t="shared" si="37"/>
        <v>0</v>
      </c>
      <c r="L277" s="15">
        <f t="shared" si="32"/>
        <v>0</v>
      </c>
      <c r="M277" s="15">
        <f t="shared" si="33"/>
        <v>0</v>
      </c>
      <c r="N277" s="15">
        <f t="shared" si="34"/>
        <v>442.44</v>
      </c>
      <c r="O277" s="22">
        <f t="shared" si="35"/>
        <v>0</v>
      </c>
    </row>
    <row r="278" spans="1:15" ht="25.5" x14ac:dyDescent="0.2">
      <c r="A278" s="1" t="s">
        <v>355</v>
      </c>
      <c r="B278" s="1" t="s">
        <v>144</v>
      </c>
      <c r="C278" s="2" t="s">
        <v>9</v>
      </c>
      <c r="D278" s="14">
        <v>1</v>
      </c>
      <c r="E278" s="13">
        <v>1</v>
      </c>
      <c r="F278" s="13">
        <f>'Memorial de Cálculo'!K278:K278</f>
        <v>0</v>
      </c>
      <c r="G278" s="13">
        <f t="shared" si="38"/>
        <v>1</v>
      </c>
      <c r="H278" s="13">
        <f t="shared" si="39"/>
        <v>0</v>
      </c>
      <c r="I278" s="15">
        <v>2393.75</v>
      </c>
      <c r="J278" s="15">
        <f t="shared" si="36"/>
        <v>2393.75</v>
      </c>
      <c r="K278" s="15">
        <f t="shared" si="37"/>
        <v>2393.75</v>
      </c>
      <c r="L278" s="15">
        <f t="shared" si="32"/>
        <v>0</v>
      </c>
      <c r="M278" s="15">
        <f t="shared" si="33"/>
        <v>2393.75</v>
      </c>
      <c r="N278" s="15">
        <f t="shared" si="34"/>
        <v>0</v>
      </c>
      <c r="O278" s="22">
        <f t="shared" si="35"/>
        <v>1</v>
      </c>
    </row>
    <row r="279" spans="1:15" ht="38.25" x14ac:dyDescent="0.2">
      <c r="A279" s="1" t="s">
        <v>356</v>
      </c>
      <c r="B279" s="1" t="s">
        <v>357</v>
      </c>
      <c r="C279" s="2" t="s">
        <v>12</v>
      </c>
      <c r="D279" s="14">
        <v>7.82</v>
      </c>
      <c r="E279" s="13">
        <v>7.82</v>
      </c>
      <c r="F279" s="13"/>
      <c r="G279" s="13">
        <f t="shared" si="38"/>
        <v>7.82</v>
      </c>
      <c r="H279" s="13">
        <f t="shared" si="39"/>
        <v>0</v>
      </c>
      <c r="I279" s="15">
        <v>11.49</v>
      </c>
      <c r="J279" s="15">
        <f t="shared" si="36"/>
        <v>89.85</v>
      </c>
      <c r="K279" s="15">
        <f t="shared" si="37"/>
        <v>89.85</v>
      </c>
      <c r="L279" s="15">
        <f t="shared" si="32"/>
        <v>0</v>
      </c>
      <c r="M279" s="15">
        <f t="shared" si="33"/>
        <v>89.85</v>
      </c>
      <c r="N279" s="15">
        <f t="shared" si="34"/>
        <v>0</v>
      </c>
      <c r="O279" s="22">
        <f t="shared" si="35"/>
        <v>1</v>
      </c>
    </row>
    <row r="280" spans="1:15" ht="25.5" x14ac:dyDescent="0.2">
      <c r="A280" s="1" t="s">
        <v>358</v>
      </c>
      <c r="B280" s="1" t="s">
        <v>78</v>
      </c>
      <c r="C280" s="2" t="s">
        <v>12</v>
      </c>
      <c r="D280" s="14">
        <v>10.16</v>
      </c>
      <c r="E280" s="13">
        <v>0</v>
      </c>
      <c r="F280" s="13">
        <f>'Memorial de Cálculo'!K280:K280</f>
        <v>0</v>
      </c>
      <c r="G280" s="13">
        <f t="shared" si="38"/>
        <v>0</v>
      </c>
      <c r="H280" s="13">
        <f t="shared" si="39"/>
        <v>10.16</v>
      </c>
      <c r="I280" s="15">
        <v>11.04</v>
      </c>
      <c r="J280" s="15">
        <f t="shared" si="36"/>
        <v>112.17</v>
      </c>
      <c r="K280" s="15">
        <f t="shared" si="37"/>
        <v>0</v>
      </c>
      <c r="L280" s="15">
        <f t="shared" si="32"/>
        <v>0</v>
      </c>
      <c r="M280" s="15">
        <f t="shared" si="33"/>
        <v>0</v>
      </c>
      <c r="N280" s="15">
        <f t="shared" si="34"/>
        <v>112.17</v>
      </c>
      <c r="O280" s="22">
        <f t="shared" si="35"/>
        <v>0</v>
      </c>
    </row>
    <row r="281" spans="1:15" ht="25.5" x14ac:dyDescent="0.2">
      <c r="A281" s="1" t="s">
        <v>359</v>
      </c>
      <c r="B281" s="1" t="s">
        <v>59</v>
      </c>
      <c r="C281" s="2" t="s">
        <v>16</v>
      </c>
      <c r="D281" s="14">
        <v>457.18</v>
      </c>
      <c r="E281" s="13">
        <v>0</v>
      </c>
      <c r="F281" s="13">
        <f>'Memorial de Cálculo'!K281:K281</f>
        <v>0</v>
      </c>
      <c r="G281" s="13">
        <f t="shared" si="38"/>
        <v>0</v>
      </c>
      <c r="H281" s="13">
        <f t="shared" si="39"/>
        <v>457.18</v>
      </c>
      <c r="I281" s="15">
        <v>0.66</v>
      </c>
      <c r="J281" s="15">
        <f t="shared" si="36"/>
        <v>301.74</v>
      </c>
      <c r="K281" s="15">
        <f t="shared" si="37"/>
        <v>0</v>
      </c>
      <c r="L281" s="15">
        <f t="shared" si="32"/>
        <v>0</v>
      </c>
      <c r="M281" s="15">
        <f t="shared" si="33"/>
        <v>0</v>
      </c>
      <c r="N281" s="15">
        <f t="shared" si="34"/>
        <v>301.74</v>
      </c>
      <c r="O281" s="22">
        <f t="shared" si="35"/>
        <v>0</v>
      </c>
    </row>
    <row r="282" spans="1:15" x14ac:dyDescent="0.2">
      <c r="A282" s="1" t="s">
        <v>360</v>
      </c>
      <c r="B282" s="1" t="s">
        <v>71</v>
      </c>
      <c r="C282" s="2" t="s">
        <v>12</v>
      </c>
      <c r="D282" s="14">
        <v>15.05</v>
      </c>
      <c r="E282" s="13">
        <v>1.35</v>
      </c>
      <c r="F282" s="13">
        <f>'Memorial de Cálculo'!K282:K282</f>
        <v>0</v>
      </c>
      <c r="G282" s="13">
        <f t="shared" si="38"/>
        <v>1.35</v>
      </c>
      <c r="H282" s="13">
        <f t="shared" si="39"/>
        <v>13.700000000000001</v>
      </c>
      <c r="I282" s="15">
        <v>0.84</v>
      </c>
      <c r="J282" s="15">
        <f t="shared" si="36"/>
        <v>12.64</v>
      </c>
      <c r="K282" s="15">
        <f t="shared" si="37"/>
        <v>1.1299999999999999</v>
      </c>
      <c r="L282" s="15">
        <f t="shared" si="32"/>
        <v>0</v>
      </c>
      <c r="M282" s="15">
        <f t="shared" si="33"/>
        <v>1.1299999999999999</v>
      </c>
      <c r="N282" s="15">
        <f t="shared" si="34"/>
        <v>11.510000000000002</v>
      </c>
      <c r="O282" s="22">
        <f t="shared" si="35"/>
        <v>8.9398734177215181E-2</v>
      </c>
    </row>
    <row r="283" spans="1:15" ht="25.5" x14ac:dyDescent="0.2">
      <c r="A283" s="1" t="s">
        <v>361</v>
      </c>
      <c r="B283" s="1" t="s">
        <v>59</v>
      </c>
      <c r="C283" s="2" t="s">
        <v>16</v>
      </c>
      <c r="D283" s="14">
        <v>338.55</v>
      </c>
      <c r="E283" s="13">
        <v>30.38</v>
      </c>
      <c r="F283" s="13">
        <f>'Memorial de Cálculo'!K283:K283</f>
        <v>0</v>
      </c>
      <c r="G283" s="13">
        <f t="shared" si="38"/>
        <v>30.38</v>
      </c>
      <c r="H283" s="13">
        <f t="shared" si="39"/>
        <v>308.17</v>
      </c>
      <c r="I283" s="15">
        <v>0.66</v>
      </c>
      <c r="J283" s="15">
        <f t="shared" si="36"/>
        <v>223.44</v>
      </c>
      <c r="K283" s="15">
        <f t="shared" si="37"/>
        <v>20.05</v>
      </c>
      <c r="L283" s="15">
        <f t="shared" ref="L283:L346" si="40">ROUND(F283*I283,2)</f>
        <v>0</v>
      </c>
      <c r="M283" s="15">
        <f t="shared" ref="M283:M346" si="41">K283+L283</f>
        <v>20.05</v>
      </c>
      <c r="N283" s="15">
        <f t="shared" ref="N283:N346" si="42">J283-M283</f>
        <v>203.39</v>
      </c>
      <c r="O283" s="22">
        <f t="shared" si="35"/>
        <v>8.9733261725742933E-2</v>
      </c>
    </row>
    <row r="284" spans="1:15" x14ac:dyDescent="0.2">
      <c r="A284" s="7" t="s">
        <v>362</v>
      </c>
      <c r="B284" s="7" t="s">
        <v>363</v>
      </c>
      <c r="C284" s="8"/>
      <c r="D284" s="16"/>
      <c r="E284" s="17"/>
      <c r="F284" s="17"/>
      <c r="G284" s="17"/>
      <c r="H284" s="17"/>
      <c r="I284" s="18"/>
      <c r="J284" s="19">
        <f>SUM(J285,J300)</f>
        <v>540932.64</v>
      </c>
      <c r="K284" s="19">
        <f>SUM(K285,K300)</f>
        <v>426623.73000000004</v>
      </c>
      <c r="L284" s="19">
        <f>SUM(L285,L300)</f>
        <v>-609.66999999999996</v>
      </c>
      <c r="M284" s="19">
        <f>SUM(M285,M300)</f>
        <v>426014.06</v>
      </c>
      <c r="N284" s="19">
        <f>SUM(N285,N300)</f>
        <v>114918.57999999999</v>
      </c>
      <c r="O284" s="23">
        <f t="shared" si="35"/>
        <v>0.78755473139871901</v>
      </c>
    </row>
    <row r="285" spans="1:15" x14ac:dyDescent="0.2">
      <c r="A285" s="7" t="s">
        <v>364</v>
      </c>
      <c r="B285" s="7" t="s">
        <v>14</v>
      </c>
      <c r="C285" s="8"/>
      <c r="D285" s="16"/>
      <c r="E285" s="17"/>
      <c r="F285" s="17"/>
      <c r="G285" s="17"/>
      <c r="H285" s="17"/>
      <c r="I285" s="18"/>
      <c r="J285" s="19">
        <f>SUM(J286:J299)</f>
        <v>391347.35</v>
      </c>
      <c r="K285" s="19">
        <f>SUM(K286:K299)</f>
        <v>335491.97000000003</v>
      </c>
      <c r="L285" s="19">
        <f>SUM(L286:L299)</f>
        <v>-609.66999999999996</v>
      </c>
      <c r="M285" s="19">
        <f>SUM(M286:M299)</f>
        <v>334882.3</v>
      </c>
      <c r="N285" s="19">
        <f>SUM(N286:N299)</f>
        <v>56465.049999999988</v>
      </c>
      <c r="O285" s="23">
        <f t="shared" si="35"/>
        <v>0.85571628375661679</v>
      </c>
    </row>
    <row r="286" spans="1:15" x14ac:dyDescent="0.2">
      <c r="A286" s="1" t="s">
        <v>365</v>
      </c>
      <c r="B286" s="1" t="s">
        <v>67</v>
      </c>
      <c r="C286" s="2" t="s">
        <v>19</v>
      </c>
      <c r="D286" s="14">
        <v>390</v>
      </c>
      <c r="E286" s="13">
        <v>390</v>
      </c>
      <c r="F286" s="13">
        <f>'Memorial de Cálculo'!K286:K286</f>
        <v>0</v>
      </c>
      <c r="G286" s="13">
        <f t="shared" si="38"/>
        <v>390</v>
      </c>
      <c r="H286" s="13">
        <f t="shared" si="39"/>
        <v>0</v>
      </c>
      <c r="I286" s="15">
        <v>0.38</v>
      </c>
      <c r="J286" s="15">
        <f t="shared" si="36"/>
        <v>148.19999999999999</v>
      </c>
      <c r="K286" s="15">
        <f t="shared" si="37"/>
        <v>148.19999999999999</v>
      </c>
      <c r="L286" s="15">
        <f t="shared" si="40"/>
        <v>0</v>
      </c>
      <c r="M286" s="15">
        <f t="shared" si="41"/>
        <v>148.19999999999999</v>
      </c>
      <c r="N286" s="15">
        <f t="shared" si="42"/>
        <v>0</v>
      </c>
      <c r="O286" s="22">
        <f t="shared" si="35"/>
        <v>1</v>
      </c>
    </row>
    <row r="287" spans="1:15" ht="25.5" x14ac:dyDescent="0.2">
      <c r="A287" s="1" t="s">
        <v>366</v>
      </c>
      <c r="B287" s="1" t="s">
        <v>69</v>
      </c>
      <c r="C287" s="2" t="s">
        <v>12</v>
      </c>
      <c r="D287" s="14">
        <v>2092.89</v>
      </c>
      <c r="E287" s="13">
        <v>1014</v>
      </c>
      <c r="F287" s="13">
        <f>'Memorial de Cálculo'!K287:K287</f>
        <v>0</v>
      </c>
      <c r="G287" s="13">
        <f t="shared" si="38"/>
        <v>1014</v>
      </c>
      <c r="H287" s="13">
        <f t="shared" si="39"/>
        <v>1078.8899999999999</v>
      </c>
      <c r="I287" s="15">
        <v>8.67</v>
      </c>
      <c r="J287" s="15">
        <f t="shared" si="36"/>
        <v>18145.36</v>
      </c>
      <c r="K287" s="15">
        <f t="shared" si="37"/>
        <v>8791.3799999999992</v>
      </c>
      <c r="L287" s="15">
        <f t="shared" si="40"/>
        <v>0</v>
      </c>
      <c r="M287" s="15">
        <f t="shared" si="41"/>
        <v>8791.3799999999992</v>
      </c>
      <c r="N287" s="15">
        <f t="shared" si="42"/>
        <v>9353.9800000000014</v>
      </c>
      <c r="O287" s="22">
        <f t="shared" si="35"/>
        <v>0.48449741421498382</v>
      </c>
    </row>
    <row r="288" spans="1:15" x14ac:dyDescent="0.2">
      <c r="A288" s="1" t="s">
        <v>367</v>
      </c>
      <c r="B288" s="1" t="s">
        <v>71</v>
      </c>
      <c r="C288" s="2" t="s">
        <v>12</v>
      </c>
      <c r="D288" s="14">
        <v>1954.43</v>
      </c>
      <c r="E288" s="13">
        <v>1318.2</v>
      </c>
      <c r="F288" s="13">
        <f>'Memorial de Cálculo'!K288:K288</f>
        <v>0</v>
      </c>
      <c r="G288" s="13">
        <f t="shared" si="38"/>
        <v>1318.2</v>
      </c>
      <c r="H288" s="13">
        <f t="shared" si="39"/>
        <v>636.23</v>
      </c>
      <c r="I288" s="15">
        <v>0.84</v>
      </c>
      <c r="J288" s="15">
        <f t="shared" si="36"/>
        <v>1641.72</v>
      </c>
      <c r="K288" s="15">
        <f t="shared" si="37"/>
        <v>1107.29</v>
      </c>
      <c r="L288" s="15">
        <f t="shared" si="40"/>
        <v>0</v>
      </c>
      <c r="M288" s="15">
        <f t="shared" si="41"/>
        <v>1107.29</v>
      </c>
      <c r="N288" s="15">
        <f t="shared" si="42"/>
        <v>534.43000000000006</v>
      </c>
      <c r="O288" s="22">
        <f t="shared" si="35"/>
        <v>0.67446945886021969</v>
      </c>
    </row>
    <row r="289" spans="1:15" ht="25.5" x14ac:dyDescent="0.2">
      <c r="A289" s="1" t="s">
        <v>368</v>
      </c>
      <c r="B289" s="1" t="s">
        <v>369</v>
      </c>
      <c r="C289" s="2" t="s">
        <v>16</v>
      </c>
      <c r="D289" s="14">
        <v>57690.07</v>
      </c>
      <c r="E289" s="13">
        <v>29659.5</v>
      </c>
      <c r="F289" s="13">
        <f>'Memorial de Cálculo'!K289:K289</f>
        <v>0</v>
      </c>
      <c r="G289" s="13">
        <f t="shared" si="38"/>
        <v>29659.5</v>
      </c>
      <c r="H289" s="13">
        <f t="shared" si="39"/>
        <v>28030.57</v>
      </c>
      <c r="I289" s="15">
        <v>0.66</v>
      </c>
      <c r="J289" s="15">
        <f t="shared" si="36"/>
        <v>38075.449999999997</v>
      </c>
      <c r="K289" s="15">
        <f t="shared" si="37"/>
        <v>19575.27</v>
      </c>
      <c r="L289" s="15">
        <f t="shared" si="40"/>
        <v>0</v>
      </c>
      <c r="M289" s="15">
        <f t="shared" si="41"/>
        <v>19575.27</v>
      </c>
      <c r="N289" s="15">
        <f t="shared" si="42"/>
        <v>18500.179999999997</v>
      </c>
      <c r="O289" s="22">
        <f t="shared" si="35"/>
        <v>0.51411788961128502</v>
      </c>
    </row>
    <row r="290" spans="1:15" ht="25.5" x14ac:dyDescent="0.2">
      <c r="A290" s="1" t="s">
        <v>370</v>
      </c>
      <c r="B290" s="1" t="s">
        <v>74</v>
      </c>
      <c r="C290" s="2" t="s">
        <v>6</v>
      </c>
      <c r="D290" s="14">
        <v>2440</v>
      </c>
      <c r="E290" s="13">
        <v>2340</v>
      </c>
      <c r="F290" s="13">
        <f>'Memorial de Cálculo'!K290:K290</f>
        <v>0</v>
      </c>
      <c r="G290" s="13">
        <f t="shared" si="38"/>
        <v>2340</v>
      </c>
      <c r="H290" s="13">
        <f t="shared" si="39"/>
        <v>100</v>
      </c>
      <c r="I290" s="15">
        <v>2.3199999999999998</v>
      </c>
      <c r="J290" s="15">
        <f t="shared" si="36"/>
        <v>5660.8</v>
      </c>
      <c r="K290" s="15">
        <f t="shared" si="37"/>
        <v>5428.8</v>
      </c>
      <c r="L290" s="15">
        <f t="shared" si="40"/>
        <v>0</v>
      </c>
      <c r="M290" s="15">
        <f t="shared" si="41"/>
        <v>5428.8</v>
      </c>
      <c r="N290" s="15">
        <f t="shared" si="42"/>
        <v>232</v>
      </c>
      <c r="O290" s="22">
        <f t="shared" si="35"/>
        <v>0.95901639344262291</v>
      </c>
    </row>
    <row r="291" spans="1:15" ht="38.25" x14ac:dyDescent="0.2">
      <c r="A291" s="1" t="s">
        <v>371</v>
      </c>
      <c r="B291" s="1" t="s">
        <v>76</v>
      </c>
      <c r="C291" s="2" t="s">
        <v>12</v>
      </c>
      <c r="D291" s="14">
        <v>244</v>
      </c>
      <c r="E291" s="13">
        <v>234</v>
      </c>
      <c r="F291" s="13">
        <f>'Memorial de Cálculo'!K291:K291</f>
        <v>0</v>
      </c>
      <c r="G291" s="13">
        <f t="shared" si="38"/>
        <v>234</v>
      </c>
      <c r="H291" s="13">
        <f t="shared" si="39"/>
        <v>10</v>
      </c>
      <c r="I291" s="15">
        <v>11.06</v>
      </c>
      <c r="J291" s="15">
        <f t="shared" si="36"/>
        <v>2698.64</v>
      </c>
      <c r="K291" s="15">
        <f t="shared" si="37"/>
        <v>2588.04</v>
      </c>
      <c r="L291" s="15">
        <f t="shared" si="40"/>
        <v>0</v>
      </c>
      <c r="M291" s="15">
        <f t="shared" si="41"/>
        <v>2588.04</v>
      </c>
      <c r="N291" s="15">
        <f t="shared" si="42"/>
        <v>110.59999999999991</v>
      </c>
      <c r="O291" s="22">
        <f t="shared" si="35"/>
        <v>0.95901639344262302</v>
      </c>
    </row>
    <row r="292" spans="1:15" ht="25.5" x14ac:dyDescent="0.2">
      <c r="A292" s="1" t="s">
        <v>372</v>
      </c>
      <c r="B292" s="1" t="s">
        <v>78</v>
      </c>
      <c r="C292" s="2" t="s">
        <v>12</v>
      </c>
      <c r="D292" s="14">
        <v>317.2</v>
      </c>
      <c r="E292" s="13">
        <v>304.2</v>
      </c>
      <c r="F292" s="13">
        <f>'Memorial de Cálculo'!K292:K292</f>
        <v>0</v>
      </c>
      <c r="G292" s="13">
        <f t="shared" si="38"/>
        <v>304.2</v>
      </c>
      <c r="H292" s="13">
        <f t="shared" si="39"/>
        <v>13</v>
      </c>
      <c r="I292" s="15">
        <v>11.04</v>
      </c>
      <c r="J292" s="15">
        <f t="shared" si="36"/>
        <v>3501.89</v>
      </c>
      <c r="K292" s="15">
        <f t="shared" si="37"/>
        <v>3358.37</v>
      </c>
      <c r="L292" s="15">
        <f t="shared" si="40"/>
        <v>0</v>
      </c>
      <c r="M292" s="15">
        <f t="shared" si="41"/>
        <v>3358.37</v>
      </c>
      <c r="N292" s="15">
        <f t="shared" si="42"/>
        <v>143.51999999999998</v>
      </c>
      <c r="O292" s="22">
        <f t="shared" si="35"/>
        <v>0.95901641684918715</v>
      </c>
    </row>
    <row r="293" spans="1:15" ht="25.5" x14ac:dyDescent="0.2">
      <c r="A293" s="1" t="s">
        <v>373</v>
      </c>
      <c r="B293" s="1" t="s">
        <v>369</v>
      </c>
      <c r="C293" s="2" t="s">
        <v>16</v>
      </c>
      <c r="D293" s="14">
        <v>7137</v>
      </c>
      <c r="E293" s="13">
        <v>6844.5</v>
      </c>
      <c r="F293" s="13">
        <f>'Memorial de Cálculo'!K293:K293</f>
        <v>0</v>
      </c>
      <c r="G293" s="13">
        <f t="shared" si="38"/>
        <v>6844.5</v>
      </c>
      <c r="H293" s="13">
        <f t="shared" si="39"/>
        <v>292.5</v>
      </c>
      <c r="I293" s="15">
        <v>0.66</v>
      </c>
      <c r="J293" s="15">
        <f t="shared" si="36"/>
        <v>4710.42</v>
      </c>
      <c r="K293" s="15">
        <f t="shared" si="37"/>
        <v>4517.37</v>
      </c>
      <c r="L293" s="15">
        <f t="shared" si="40"/>
        <v>0</v>
      </c>
      <c r="M293" s="15">
        <f t="shared" si="41"/>
        <v>4517.37</v>
      </c>
      <c r="N293" s="15">
        <f t="shared" si="42"/>
        <v>193.05000000000018</v>
      </c>
      <c r="O293" s="22">
        <f t="shared" si="35"/>
        <v>0.95901639344262291</v>
      </c>
    </row>
    <row r="294" spans="1:15" ht="25.5" x14ac:dyDescent="0.2">
      <c r="A294" s="1" t="s">
        <v>374</v>
      </c>
      <c r="B294" s="1" t="s">
        <v>375</v>
      </c>
      <c r="C294" s="2" t="s">
        <v>12</v>
      </c>
      <c r="D294" s="14">
        <v>244</v>
      </c>
      <c r="E294" s="13">
        <v>159.6</v>
      </c>
      <c r="F294" s="13">
        <v>-159.6</v>
      </c>
      <c r="G294" s="13">
        <f t="shared" si="38"/>
        <v>0</v>
      </c>
      <c r="H294" s="13">
        <f t="shared" si="39"/>
        <v>244</v>
      </c>
      <c r="I294" s="15">
        <v>3.82</v>
      </c>
      <c r="J294" s="15">
        <f t="shared" si="36"/>
        <v>932.08</v>
      </c>
      <c r="K294" s="15">
        <f t="shared" si="37"/>
        <v>609.66999999999996</v>
      </c>
      <c r="L294" s="15">
        <f t="shared" si="40"/>
        <v>-609.66999999999996</v>
      </c>
      <c r="M294" s="15">
        <f t="shared" si="41"/>
        <v>0</v>
      </c>
      <c r="N294" s="15">
        <f t="shared" si="42"/>
        <v>932.08</v>
      </c>
      <c r="O294" s="22">
        <f t="shared" si="35"/>
        <v>0</v>
      </c>
    </row>
    <row r="295" spans="1:15" ht="25.5" x14ac:dyDescent="0.2">
      <c r="A295" s="1" t="s">
        <v>376</v>
      </c>
      <c r="B295" s="1" t="s">
        <v>17</v>
      </c>
      <c r="C295" s="2" t="s">
        <v>6</v>
      </c>
      <c r="D295" s="14">
        <v>2539.08</v>
      </c>
      <c r="E295" s="13">
        <v>2340</v>
      </c>
      <c r="F295" s="13">
        <f>'Memorial de Cálculo'!K295:K295</f>
        <v>0</v>
      </c>
      <c r="G295" s="13">
        <f t="shared" si="38"/>
        <v>2340</v>
      </c>
      <c r="H295" s="13">
        <f t="shared" si="39"/>
        <v>199.07999999999993</v>
      </c>
      <c r="I295" s="15">
        <v>104.79</v>
      </c>
      <c r="J295" s="15">
        <f t="shared" si="36"/>
        <v>266070.19</v>
      </c>
      <c r="K295" s="15">
        <f t="shared" si="37"/>
        <v>245208.6</v>
      </c>
      <c r="L295" s="15">
        <f t="shared" si="40"/>
        <v>0</v>
      </c>
      <c r="M295" s="15">
        <f t="shared" si="41"/>
        <v>245208.6</v>
      </c>
      <c r="N295" s="15">
        <f t="shared" si="42"/>
        <v>20861.589999999997</v>
      </c>
      <c r="O295" s="22">
        <f t="shared" si="35"/>
        <v>0.92159365917692626</v>
      </c>
    </row>
    <row r="296" spans="1:15" ht="38.25" x14ac:dyDescent="0.2">
      <c r="A296" s="1" t="s">
        <v>377</v>
      </c>
      <c r="B296" s="1" t="s">
        <v>86</v>
      </c>
      <c r="C296" s="2" t="s">
        <v>19</v>
      </c>
      <c r="D296" s="14">
        <v>780</v>
      </c>
      <c r="E296" s="13">
        <v>738</v>
      </c>
      <c r="F296" s="13">
        <f>'Memorial de Cálculo'!K296:K296</f>
        <v>0</v>
      </c>
      <c r="G296" s="13">
        <f t="shared" si="38"/>
        <v>738</v>
      </c>
      <c r="H296" s="13">
        <f t="shared" si="39"/>
        <v>42</v>
      </c>
      <c r="I296" s="15">
        <v>52.07</v>
      </c>
      <c r="J296" s="15">
        <f t="shared" si="36"/>
        <v>40614.6</v>
      </c>
      <c r="K296" s="15">
        <f t="shared" si="37"/>
        <v>38427.660000000003</v>
      </c>
      <c r="L296" s="15">
        <f t="shared" si="40"/>
        <v>0</v>
      </c>
      <c r="M296" s="15">
        <f t="shared" si="41"/>
        <v>38427.660000000003</v>
      </c>
      <c r="N296" s="15">
        <f t="shared" si="42"/>
        <v>2186.9399999999951</v>
      </c>
      <c r="O296" s="22">
        <f t="shared" si="35"/>
        <v>0.94615384615384623</v>
      </c>
    </row>
    <row r="297" spans="1:15" ht="25.5" x14ac:dyDescent="0.2">
      <c r="A297" s="1" t="s">
        <v>378</v>
      </c>
      <c r="B297" s="1" t="s">
        <v>88</v>
      </c>
      <c r="C297" s="2" t="s">
        <v>7</v>
      </c>
      <c r="D297" s="14">
        <v>780</v>
      </c>
      <c r="E297" s="13">
        <v>738</v>
      </c>
      <c r="F297" s="13">
        <f>'Memorial de Cálculo'!K297:K297</f>
        <v>0</v>
      </c>
      <c r="G297" s="13">
        <f t="shared" si="38"/>
        <v>738</v>
      </c>
      <c r="H297" s="13">
        <f t="shared" si="39"/>
        <v>42</v>
      </c>
      <c r="I297" s="15">
        <v>7.42</v>
      </c>
      <c r="J297" s="15">
        <f t="shared" si="36"/>
        <v>5787.6</v>
      </c>
      <c r="K297" s="15">
        <f t="shared" si="37"/>
        <v>5475.96</v>
      </c>
      <c r="L297" s="15">
        <f t="shared" si="40"/>
        <v>0</v>
      </c>
      <c r="M297" s="15">
        <f t="shared" si="41"/>
        <v>5475.96</v>
      </c>
      <c r="N297" s="15">
        <f t="shared" si="42"/>
        <v>311.64000000000033</v>
      </c>
      <c r="O297" s="22">
        <f t="shared" si="35"/>
        <v>0.94615384615384612</v>
      </c>
    </row>
    <row r="298" spans="1:15" x14ac:dyDescent="0.2">
      <c r="A298" s="1" t="s">
        <v>379</v>
      </c>
      <c r="B298" s="1" t="s">
        <v>18</v>
      </c>
      <c r="C298" s="2" t="s">
        <v>7</v>
      </c>
      <c r="D298" s="14">
        <v>50</v>
      </c>
      <c r="E298" s="13">
        <v>6</v>
      </c>
      <c r="F298" s="13">
        <f>'Memorial de Cálculo'!K298:K298</f>
        <v>0</v>
      </c>
      <c r="G298" s="13">
        <f t="shared" si="38"/>
        <v>6</v>
      </c>
      <c r="H298" s="13">
        <f t="shared" si="39"/>
        <v>44</v>
      </c>
      <c r="I298" s="15">
        <v>42.56</v>
      </c>
      <c r="J298" s="15">
        <f t="shared" si="36"/>
        <v>2128</v>
      </c>
      <c r="K298" s="15">
        <f t="shared" si="37"/>
        <v>255.36</v>
      </c>
      <c r="L298" s="15">
        <f t="shared" si="40"/>
        <v>0</v>
      </c>
      <c r="M298" s="15">
        <f t="shared" si="41"/>
        <v>255.36</v>
      </c>
      <c r="N298" s="15">
        <f t="shared" si="42"/>
        <v>1872.6399999999999</v>
      </c>
      <c r="O298" s="22">
        <f t="shared" si="35"/>
        <v>0.12000000000000001</v>
      </c>
    </row>
    <row r="299" spans="1:15" x14ac:dyDescent="0.2">
      <c r="A299" s="1" t="s">
        <v>380</v>
      </c>
      <c r="B299" s="1" t="s">
        <v>91</v>
      </c>
      <c r="C299" s="2" t="s">
        <v>19</v>
      </c>
      <c r="D299" s="14">
        <v>780</v>
      </c>
      <c r="E299" s="13">
        <v>0</v>
      </c>
      <c r="F299" s="13">
        <f>'Memorial de Cálculo'!K299:K299</f>
        <v>0</v>
      </c>
      <c r="G299" s="13">
        <f t="shared" si="38"/>
        <v>0</v>
      </c>
      <c r="H299" s="13">
        <f t="shared" si="39"/>
        <v>780</v>
      </c>
      <c r="I299" s="15">
        <v>1.58</v>
      </c>
      <c r="J299" s="15">
        <f t="shared" si="36"/>
        <v>1232.4000000000001</v>
      </c>
      <c r="K299" s="15">
        <f t="shared" si="37"/>
        <v>0</v>
      </c>
      <c r="L299" s="15">
        <f t="shared" si="40"/>
        <v>0</v>
      </c>
      <c r="M299" s="15">
        <f t="shared" si="41"/>
        <v>0</v>
      </c>
      <c r="N299" s="15">
        <f t="shared" si="42"/>
        <v>1232.4000000000001</v>
      </c>
      <c r="O299" s="22">
        <f t="shared" si="35"/>
        <v>0</v>
      </c>
    </row>
    <row r="300" spans="1:15" x14ac:dyDescent="0.2">
      <c r="A300" s="7" t="s">
        <v>381</v>
      </c>
      <c r="B300" s="7" t="s">
        <v>127</v>
      </c>
      <c r="C300" s="8"/>
      <c r="D300" s="16"/>
      <c r="E300" s="17"/>
      <c r="F300" s="17"/>
      <c r="G300" s="17"/>
      <c r="H300" s="17"/>
      <c r="I300" s="18"/>
      <c r="J300" s="19">
        <f>SUM(J301:J312)</f>
        <v>149585.29</v>
      </c>
      <c r="K300" s="19">
        <f>SUM(K301:K312)</f>
        <v>91131.760000000009</v>
      </c>
      <c r="L300" s="19">
        <f>SUM(L301:L312)</f>
        <v>0</v>
      </c>
      <c r="M300" s="19">
        <f>SUM(M301:M312)</f>
        <v>91131.760000000009</v>
      </c>
      <c r="N300" s="19">
        <f>SUM(N301:N312)</f>
        <v>58453.53</v>
      </c>
      <c r="O300" s="23">
        <f t="shared" si="35"/>
        <v>0.60922942356163501</v>
      </c>
    </row>
    <row r="301" spans="1:15" x14ac:dyDescent="0.2">
      <c r="A301" s="1" t="s">
        <v>382</v>
      </c>
      <c r="B301" s="1" t="s">
        <v>129</v>
      </c>
      <c r="C301" s="2" t="s">
        <v>7</v>
      </c>
      <c r="D301" s="14">
        <v>249.03</v>
      </c>
      <c r="E301" s="13">
        <v>249</v>
      </c>
      <c r="F301" s="13">
        <f>'Memorial de Cálculo'!K301:K301</f>
        <v>0</v>
      </c>
      <c r="G301" s="13">
        <f t="shared" si="38"/>
        <v>249</v>
      </c>
      <c r="H301" s="13">
        <f t="shared" si="39"/>
        <v>3.0000000000001137E-2</v>
      </c>
      <c r="I301" s="15">
        <v>1.92</v>
      </c>
      <c r="J301" s="15">
        <f t="shared" si="36"/>
        <v>478.14</v>
      </c>
      <c r="K301" s="15">
        <f t="shared" si="37"/>
        <v>478.08</v>
      </c>
      <c r="L301" s="15">
        <f t="shared" si="40"/>
        <v>0</v>
      </c>
      <c r="M301" s="15">
        <f t="shared" si="41"/>
        <v>478.08</v>
      </c>
      <c r="N301" s="15">
        <f t="shared" si="42"/>
        <v>6.0000000000002274E-2</v>
      </c>
      <c r="O301" s="22">
        <f t="shared" si="35"/>
        <v>0.99987451374074543</v>
      </c>
    </row>
    <row r="302" spans="1:15" ht="38.25" x14ac:dyDescent="0.2">
      <c r="A302" s="1" t="s">
        <v>383</v>
      </c>
      <c r="B302" s="1" t="s">
        <v>131</v>
      </c>
      <c r="C302" s="2" t="s">
        <v>12</v>
      </c>
      <c r="D302" s="14">
        <v>417.49</v>
      </c>
      <c r="E302" s="13">
        <v>219.12</v>
      </c>
      <c r="F302" s="13">
        <f>'Memorial de Cálculo'!K302:K302</f>
        <v>0</v>
      </c>
      <c r="G302" s="13">
        <f t="shared" si="38"/>
        <v>219.12</v>
      </c>
      <c r="H302" s="13">
        <f t="shared" si="39"/>
        <v>198.37</v>
      </c>
      <c r="I302" s="15">
        <v>12.11</v>
      </c>
      <c r="J302" s="15">
        <f t="shared" si="36"/>
        <v>5055.8</v>
      </c>
      <c r="K302" s="15">
        <f t="shared" si="37"/>
        <v>2653.54</v>
      </c>
      <c r="L302" s="15">
        <f t="shared" si="40"/>
        <v>0</v>
      </c>
      <c r="M302" s="15">
        <f t="shared" si="41"/>
        <v>2653.54</v>
      </c>
      <c r="N302" s="15">
        <f t="shared" si="42"/>
        <v>2402.2600000000002</v>
      </c>
      <c r="O302" s="22">
        <f t="shared" si="35"/>
        <v>0.52485066656117718</v>
      </c>
    </row>
    <row r="303" spans="1:15" ht="25.5" x14ac:dyDescent="0.2">
      <c r="A303" s="1" t="s">
        <v>384</v>
      </c>
      <c r="B303" s="1" t="s">
        <v>133</v>
      </c>
      <c r="C303" s="2" t="s">
        <v>12</v>
      </c>
      <c r="D303" s="14">
        <v>29</v>
      </c>
      <c r="E303" s="13">
        <v>19.920000000000002</v>
      </c>
      <c r="F303" s="13">
        <f>'Memorial de Cálculo'!K303:K303</f>
        <v>0</v>
      </c>
      <c r="G303" s="13">
        <f t="shared" si="38"/>
        <v>19.920000000000002</v>
      </c>
      <c r="H303" s="13">
        <f t="shared" si="39"/>
        <v>9.0799999999999983</v>
      </c>
      <c r="I303" s="15">
        <v>141.11000000000001</v>
      </c>
      <c r="J303" s="15">
        <f t="shared" si="36"/>
        <v>4092.19</v>
      </c>
      <c r="K303" s="15">
        <f t="shared" si="37"/>
        <v>2810.91</v>
      </c>
      <c r="L303" s="15">
        <f t="shared" si="40"/>
        <v>0</v>
      </c>
      <c r="M303" s="15">
        <f t="shared" si="41"/>
        <v>2810.91</v>
      </c>
      <c r="N303" s="15">
        <f t="shared" si="42"/>
        <v>1281.2800000000002</v>
      </c>
      <c r="O303" s="22">
        <f t="shared" si="35"/>
        <v>0.6868962584826217</v>
      </c>
    </row>
    <row r="304" spans="1:15" ht="25.5" x14ac:dyDescent="0.2">
      <c r="A304" s="1" t="s">
        <v>385</v>
      </c>
      <c r="B304" s="1" t="s">
        <v>139</v>
      </c>
      <c r="C304" s="2" t="s">
        <v>12</v>
      </c>
      <c r="D304" s="14">
        <v>422.36</v>
      </c>
      <c r="E304" s="13">
        <v>155.11000000000001</v>
      </c>
      <c r="F304" s="13">
        <f>'Memorial de Cálculo'!K304:K304</f>
        <v>0</v>
      </c>
      <c r="G304" s="13">
        <f t="shared" si="38"/>
        <v>155.11000000000001</v>
      </c>
      <c r="H304" s="13">
        <f t="shared" si="39"/>
        <v>267.25</v>
      </c>
      <c r="I304" s="15">
        <v>113.15</v>
      </c>
      <c r="J304" s="15">
        <f t="shared" si="36"/>
        <v>47790.03</v>
      </c>
      <c r="K304" s="15">
        <f>ROUND(E304*I304,2)-0.01</f>
        <v>17550.690000000002</v>
      </c>
      <c r="L304" s="15">
        <f t="shared" si="40"/>
        <v>0</v>
      </c>
      <c r="M304" s="15">
        <f t="shared" si="41"/>
        <v>17550.690000000002</v>
      </c>
      <c r="N304" s="15">
        <f t="shared" si="42"/>
        <v>30239.339999999997</v>
      </c>
      <c r="O304" s="22">
        <f t="shared" si="35"/>
        <v>0.36724584604780541</v>
      </c>
    </row>
    <row r="305" spans="1:15" ht="25.5" x14ac:dyDescent="0.2">
      <c r="A305" s="1" t="s">
        <v>386</v>
      </c>
      <c r="B305" s="1" t="s">
        <v>59</v>
      </c>
      <c r="C305" s="2" t="s">
        <v>16</v>
      </c>
      <c r="D305" s="14">
        <v>19006.169999999998</v>
      </c>
      <c r="E305" s="13">
        <v>5378.4</v>
      </c>
      <c r="F305" s="13">
        <f>'Memorial de Cálculo'!K305:K305</f>
        <v>0</v>
      </c>
      <c r="G305" s="13">
        <f t="shared" si="38"/>
        <v>5378.4</v>
      </c>
      <c r="H305" s="13">
        <f t="shared" si="39"/>
        <v>13627.769999999999</v>
      </c>
      <c r="I305" s="15">
        <v>0.66</v>
      </c>
      <c r="J305" s="15">
        <f t="shared" si="36"/>
        <v>12544.07</v>
      </c>
      <c r="K305" s="15">
        <f t="shared" si="37"/>
        <v>3549.74</v>
      </c>
      <c r="L305" s="15">
        <f t="shared" si="40"/>
        <v>0</v>
      </c>
      <c r="M305" s="15">
        <f t="shared" si="41"/>
        <v>3549.74</v>
      </c>
      <c r="N305" s="15">
        <f t="shared" si="42"/>
        <v>8994.33</v>
      </c>
      <c r="O305" s="22">
        <f t="shared" si="35"/>
        <v>0.28298152035184754</v>
      </c>
    </row>
    <row r="306" spans="1:15" ht="38.25" x14ac:dyDescent="0.2">
      <c r="A306" s="1" t="s">
        <v>387</v>
      </c>
      <c r="B306" s="1" t="s">
        <v>135</v>
      </c>
      <c r="C306" s="2" t="s">
        <v>19</v>
      </c>
      <c r="D306" s="14">
        <v>167.41</v>
      </c>
      <c r="E306" s="13">
        <v>167.40000000000003</v>
      </c>
      <c r="F306" s="13">
        <f>'Memorial de Cálculo'!K306:K306</f>
        <v>0</v>
      </c>
      <c r="G306" s="13">
        <f t="shared" si="38"/>
        <v>167.40000000000003</v>
      </c>
      <c r="H306" s="13">
        <f t="shared" si="39"/>
        <v>9.9999999999624833E-3</v>
      </c>
      <c r="I306" s="15">
        <v>149.16999999999999</v>
      </c>
      <c r="J306" s="15">
        <f t="shared" si="36"/>
        <v>24972.55</v>
      </c>
      <c r="K306" s="15">
        <f t="shared" si="37"/>
        <v>24971.06</v>
      </c>
      <c r="L306" s="15">
        <f t="shared" si="40"/>
        <v>0</v>
      </c>
      <c r="M306" s="15">
        <f t="shared" si="41"/>
        <v>24971.06</v>
      </c>
      <c r="N306" s="15">
        <f t="shared" si="42"/>
        <v>1.4899999999979627</v>
      </c>
      <c r="O306" s="22">
        <f t="shared" si="35"/>
        <v>0.99994033448726705</v>
      </c>
    </row>
    <row r="307" spans="1:15" ht="38.25" x14ac:dyDescent="0.2">
      <c r="A307" s="1" t="s">
        <v>388</v>
      </c>
      <c r="B307" s="1" t="s">
        <v>137</v>
      </c>
      <c r="C307" s="2" t="s">
        <v>19</v>
      </c>
      <c r="D307" s="14">
        <v>81.62</v>
      </c>
      <c r="E307" s="13">
        <v>81.599999999999994</v>
      </c>
      <c r="F307" s="13">
        <f>'Memorial de Cálculo'!K307:K307</f>
        <v>0</v>
      </c>
      <c r="G307" s="13">
        <f t="shared" si="38"/>
        <v>81.599999999999994</v>
      </c>
      <c r="H307" s="13">
        <f t="shared" si="39"/>
        <v>2.0000000000010232E-2</v>
      </c>
      <c r="I307" s="15">
        <v>264.60000000000002</v>
      </c>
      <c r="J307" s="15">
        <f t="shared" si="36"/>
        <v>21596.65</v>
      </c>
      <c r="K307" s="15">
        <f t="shared" si="37"/>
        <v>21591.360000000001</v>
      </c>
      <c r="L307" s="15">
        <f t="shared" si="40"/>
        <v>0</v>
      </c>
      <c r="M307" s="15">
        <f t="shared" si="41"/>
        <v>21591.360000000001</v>
      </c>
      <c r="N307" s="15">
        <f t="shared" si="42"/>
        <v>5.2900000000008731</v>
      </c>
      <c r="O307" s="22">
        <f t="shared" si="35"/>
        <v>0.99975505460337599</v>
      </c>
    </row>
    <row r="308" spans="1:15" ht="25.5" x14ac:dyDescent="0.2">
      <c r="A308" s="1" t="s">
        <v>389</v>
      </c>
      <c r="B308" s="1" t="s">
        <v>141</v>
      </c>
      <c r="C308" s="2" t="s">
        <v>9</v>
      </c>
      <c r="D308" s="14">
        <v>16</v>
      </c>
      <c r="E308" s="13">
        <v>0</v>
      </c>
      <c r="F308" s="13">
        <f>'Memorial de Cálculo'!K308:K308</f>
        <v>0</v>
      </c>
      <c r="G308" s="13">
        <f t="shared" si="38"/>
        <v>0</v>
      </c>
      <c r="H308" s="13">
        <f t="shared" si="39"/>
        <v>16</v>
      </c>
      <c r="I308" s="15">
        <v>754.13</v>
      </c>
      <c r="J308" s="15">
        <f t="shared" si="36"/>
        <v>12066.08</v>
      </c>
      <c r="K308" s="15">
        <f t="shared" si="37"/>
        <v>0</v>
      </c>
      <c r="L308" s="15">
        <f t="shared" si="40"/>
        <v>0</v>
      </c>
      <c r="M308" s="15">
        <f t="shared" si="41"/>
        <v>0</v>
      </c>
      <c r="N308" s="15">
        <f t="shared" si="42"/>
        <v>12066.08</v>
      </c>
      <c r="O308" s="22">
        <f t="shared" si="35"/>
        <v>0</v>
      </c>
    </row>
    <row r="309" spans="1:15" x14ac:dyDescent="0.2">
      <c r="A309" s="1" t="s">
        <v>390</v>
      </c>
      <c r="B309" s="1" t="s">
        <v>352</v>
      </c>
      <c r="C309" s="2" t="s">
        <v>10</v>
      </c>
      <c r="D309" s="14">
        <v>1</v>
      </c>
      <c r="E309" s="13">
        <v>0</v>
      </c>
      <c r="F309" s="13">
        <f>'Memorial de Cálculo'!K309:K309</f>
        <v>0</v>
      </c>
      <c r="G309" s="13">
        <f t="shared" si="38"/>
        <v>0</v>
      </c>
      <c r="H309" s="13">
        <f t="shared" si="39"/>
        <v>1</v>
      </c>
      <c r="I309" s="15">
        <v>1962</v>
      </c>
      <c r="J309" s="15">
        <f t="shared" si="36"/>
        <v>1962</v>
      </c>
      <c r="K309" s="15">
        <f t="shared" si="37"/>
        <v>0</v>
      </c>
      <c r="L309" s="15">
        <f t="shared" si="40"/>
        <v>0</v>
      </c>
      <c r="M309" s="15">
        <f t="shared" si="41"/>
        <v>0</v>
      </c>
      <c r="N309" s="15">
        <f t="shared" si="42"/>
        <v>1962</v>
      </c>
      <c r="O309" s="22">
        <f t="shared" si="35"/>
        <v>0</v>
      </c>
    </row>
    <row r="310" spans="1:15" ht="25.5" x14ac:dyDescent="0.2">
      <c r="A310" s="1" t="s">
        <v>391</v>
      </c>
      <c r="B310" s="1" t="s">
        <v>144</v>
      </c>
      <c r="C310" s="2" t="s">
        <v>9</v>
      </c>
      <c r="D310" s="14">
        <v>6</v>
      </c>
      <c r="E310" s="13">
        <v>6</v>
      </c>
      <c r="F310" s="13">
        <f>'Memorial de Cálculo'!K310:K310</f>
        <v>0</v>
      </c>
      <c r="G310" s="13">
        <f t="shared" si="38"/>
        <v>6</v>
      </c>
      <c r="H310" s="13">
        <f t="shared" si="39"/>
        <v>0</v>
      </c>
      <c r="I310" s="15">
        <v>2393.75</v>
      </c>
      <c r="J310" s="15">
        <f t="shared" si="36"/>
        <v>14362.5</v>
      </c>
      <c r="K310" s="15">
        <f t="shared" si="37"/>
        <v>14362.5</v>
      </c>
      <c r="L310" s="15">
        <f t="shared" si="40"/>
        <v>0</v>
      </c>
      <c r="M310" s="15">
        <f t="shared" si="41"/>
        <v>14362.5</v>
      </c>
      <c r="N310" s="15">
        <f t="shared" si="42"/>
        <v>0</v>
      </c>
      <c r="O310" s="22">
        <f t="shared" si="35"/>
        <v>1</v>
      </c>
    </row>
    <row r="311" spans="1:15" x14ac:dyDescent="0.2">
      <c r="A311" s="1" t="s">
        <v>392</v>
      </c>
      <c r="B311" s="1" t="s">
        <v>71</v>
      </c>
      <c r="C311" s="2" t="s">
        <v>12</v>
      </c>
      <c r="D311" s="14">
        <v>297.33999999999997</v>
      </c>
      <c r="E311" s="13">
        <v>201.65</v>
      </c>
      <c r="F311" s="13">
        <f>'Memorial de Cálculo'!K311:K311</f>
        <v>0</v>
      </c>
      <c r="G311" s="13">
        <f t="shared" si="38"/>
        <v>201.65</v>
      </c>
      <c r="H311" s="13">
        <f t="shared" si="39"/>
        <v>95.689999999999969</v>
      </c>
      <c r="I311" s="15">
        <v>0.84</v>
      </c>
      <c r="J311" s="15">
        <f t="shared" si="36"/>
        <v>249.77</v>
      </c>
      <c r="K311" s="15">
        <f>ROUND(E311*I311,2)-0.01</f>
        <v>169.38</v>
      </c>
      <c r="L311" s="15">
        <f t="shared" si="40"/>
        <v>0</v>
      </c>
      <c r="M311" s="15">
        <f t="shared" si="41"/>
        <v>169.38</v>
      </c>
      <c r="N311" s="15">
        <f t="shared" si="42"/>
        <v>80.390000000000015</v>
      </c>
      <c r="O311" s="22">
        <f t="shared" si="35"/>
        <v>0.67814389238099049</v>
      </c>
    </row>
    <row r="312" spans="1:15" ht="25.5" x14ac:dyDescent="0.2">
      <c r="A312" s="1" t="s">
        <v>393</v>
      </c>
      <c r="B312" s="1" t="s">
        <v>369</v>
      </c>
      <c r="C312" s="2" t="s">
        <v>16</v>
      </c>
      <c r="D312" s="14">
        <v>6690.17</v>
      </c>
      <c r="E312" s="13">
        <v>4537.13</v>
      </c>
      <c r="F312" s="13">
        <f>'Memorial de Cálculo'!K312:K312</f>
        <v>0</v>
      </c>
      <c r="G312" s="13">
        <f t="shared" si="38"/>
        <v>4537.13</v>
      </c>
      <c r="H312" s="13">
        <f t="shared" si="39"/>
        <v>2153.04</v>
      </c>
      <c r="I312" s="15">
        <v>0.66</v>
      </c>
      <c r="J312" s="15">
        <f t="shared" si="36"/>
        <v>4415.51</v>
      </c>
      <c r="K312" s="15">
        <f>ROUND(E312*I312,2)-0.01</f>
        <v>2994.5</v>
      </c>
      <c r="L312" s="15">
        <f t="shared" si="40"/>
        <v>0</v>
      </c>
      <c r="M312" s="15">
        <f t="shared" si="41"/>
        <v>2994.5</v>
      </c>
      <c r="N312" s="15">
        <f t="shared" si="42"/>
        <v>1421.0100000000002</v>
      </c>
      <c r="O312" s="22">
        <f t="shared" si="35"/>
        <v>0.67817760575788522</v>
      </c>
    </row>
    <row r="313" spans="1:15" x14ac:dyDescent="0.2">
      <c r="A313" s="7" t="s">
        <v>394</v>
      </c>
      <c r="B313" s="7" t="s">
        <v>395</v>
      </c>
      <c r="C313" s="8"/>
      <c r="D313" s="16"/>
      <c r="E313" s="17"/>
      <c r="F313" s="17"/>
      <c r="G313" s="17"/>
      <c r="H313" s="17"/>
      <c r="I313" s="18"/>
      <c r="J313" s="19">
        <f>SUM(J314,J329)</f>
        <v>599115.55999999994</v>
      </c>
      <c r="K313" s="19">
        <f>SUM(K314,K329)</f>
        <v>44458.259999999995</v>
      </c>
      <c r="L313" s="19">
        <f>SUM(L314,L329)</f>
        <v>17796.389999999996</v>
      </c>
      <c r="M313" s="19">
        <f>SUM(M314,M329)</f>
        <v>62254.65</v>
      </c>
      <c r="N313" s="19">
        <f>SUM(N314,N329)</f>
        <v>536860.91</v>
      </c>
      <c r="O313" s="23">
        <f t="shared" si="35"/>
        <v>0.10391092162587132</v>
      </c>
    </row>
    <row r="314" spans="1:15" x14ac:dyDescent="0.2">
      <c r="A314" s="7" t="s">
        <v>396</v>
      </c>
      <c r="B314" s="7" t="s">
        <v>14</v>
      </c>
      <c r="C314" s="8"/>
      <c r="D314" s="16"/>
      <c r="E314" s="17"/>
      <c r="F314" s="17"/>
      <c r="G314" s="17"/>
      <c r="H314" s="17"/>
      <c r="I314" s="18"/>
      <c r="J314" s="19">
        <f>SUM(J315:J328)</f>
        <v>459818.49</v>
      </c>
      <c r="K314" s="19">
        <f>SUM(K315:K328)</f>
        <v>0</v>
      </c>
      <c r="L314" s="19">
        <f>SUM(L315:L328)</f>
        <v>0</v>
      </c>
      <c r="M314" s="19">
        <f>SUM(M315:M328)</f>
        <v>0</v>
      </c>
      <c r="N314" s="19">
        <f>SUM(N315:N328)</f>
        <v>459818.49</v>
      </c>
      <c r="O314" s="23">
        <f t="shared" si="35"/>
        <v>0</v>
      </c>
    </row>
    <row r="315" spans="1:15" x14ac:dyDescent="0.2">
      <c r="A315" s="1" t="s">
        <v>397</v>
      </c>
      <c r="B315" s="1" t="s">
        <v>67</v>
      </c>
      <c r="C315" s="2" t="s">
        <v>19</v>
      </c>
      <c r="D315" s="14">
        <v>462.38</v>
      </c>
      <c r="E315" s="13">
        <v>0</v>
      </c>
      <c r="F315" s="13">
        <f>'Memorial de Cálculo'!K315:K315</f>
        <v>0</v>
      </c>
      <c r="G315" s="13">
        <f t="shared" si="38"/>
        <v>0</v>
      </c>
      <c r="H315" s="13">
        <f t="shared" si="39"/>
        <v>462.38</v>
      </c>
      <c r="I315" s="15">
        <v>0.38</v>
      </c>
      <c r="J315" s="15">
        <f t="shared" si="36"/>
        <v>175.7</v>
      </c>
      <c r="K315" s="15">
        <f t="shared" si="37"/>
        <v>0</v>
      </c>
      <c r="L315" s="15">
        <f t="shared" si="40"/>
        <v>0</v>
      </c>
      <c r="M315" s="15">
        <f t="shared" si="41"/>
        <v>0</v>
      </c>
      <c r="N315" s="15">
        <f t="shared" si="42"/>
        <v>175.7</v>
      </c>
      <c r="O315" s="22">
        <f t="shared" si="35"/>
        <v>0</v>
      </c>
    </row>
    <row r="316" spans="1:15" ht="25.5" x14ac:dyDescent="0.2">
      <c r="A316" s="1" t="s">
        <v>398</v>
      </c>
      <c r="B316" s="1" t="s">
        <v>69</v>
      </c>
      <c r="C316" s="2" t="s">
        <v>12</v>
      </c>
      <c r="D316" s="14">
        <v>1372.82</v>
      </c>
      <c r="E316" s="13">
        <v>0</v>
      </c>
      <c r="F316" s="13">
        <f>'Memorial de Cálculo'!K316:K316</f>
        <v>0</v>
      </c>
      <c r="G316" s="13">
        <f t="shared" si="38"/>
        <v>0</v>
      </c>
      <c r="H316" s="13">
        <f t="shared" si="39"/>
        <v>1372.82</v>
      </c>
      <c r="I316" s="15">
        <v>8.67</v>
      </c>
      <c r="J316" s="15">
        <f t="shared" si="36"/>
        <v>11902.35</v>
      </c>
      <c r="K316" s="15">
        <f t="shared" si="37"/>
        <v>0</v>
      </c>
      <c r="L316" s="15">
        <f t="shared" si="40"/>
        <v>0</v>
      </c>
      <c r="M316" s="15">
        <f t="shared" si="41"/>
        <v>0</v>
      </c>
      <c r="N316" s="15">
        <f t="shared" si="42"/>
        <v>11902.35</v>
      </c>
      <c r="O316" s="22">
        <f t="shared" si="35"/>
        <v>0</v>
      </c>
    </row>
    <row r="317" spans="1:15" x14ac:dyDescent="0.2">
      <c r="A317" s="1" t="s">
        <v>399</v>
      </c>
      <c r="B317" s="1" t="s">
        <v>71</v>
      </c>
      <c r="C317" s="2" t="s">
        <v>12</v>
      </c>
      <c r="D317" s="14">
        <v>1703.69</v>
      </c>
      <c r="E317" s="13">
        <v>0</v>
      </c>
      <c r="F317" s="13">
        <f>'Memorial de Cálculo'!K317:K317</f>
        <v>0</v>
      </c>
      <c r="G317" s="13">
        <f t="shared" si="38"/>
        <v>0</v>
      </c>
      <c r="H317" s="13">
        <f t="shared" si="39"/>
        <v>1703.69</v>
      </c>
      <c r="I317" s="15">
        <v>0.84</v>
      </c>
      <c r="J317" s="15">
        <f t="shared" si="36"/>
        <v>1431.1</v>
      </c>
      <c r="K317" s="15">
        <f t="shared" si="37"/>
        <v>0</v>
      </c>
      <c r="L317" s="15">
        <f t="shared" si="40"/>
        <v>0</v>
      </c>
      <c r="M317" s="15">
        <f t="shared" si="41"/>
        <v>0</v>
      </c>
      <c r="N317" s="15">
        <f t="shared" si="42"/>
        <v>1431.1</v>
      </c>
      <c r="O317" s="22">
        <f t="shared" si="35"/>
        <v>0</v>
      </c>
    </row>
    <row r="318" spans="1:15" ht="25.5" x14ac:dyDescent="0.2">
      <c r="A318" s="1" t="s">
        <v>400</v>
      </c>
      <c r="B318" s="1" t="s">
        <v>59</v>
      </c>
      <c r="C318" s="2" t="s">
        <v>16</v>
      </c>
      <c r="D318" s="14">
        <v>38333</v>
      </c>
      <c r="E318" s="13">
        <v>0</v>
      </c>
      <c r="F318" s="13">
        <f>'Memorial de Cálculo'!K318:K318</f>
        <v>0</v>
      </c>
      <c r="G318" s="13">
        <f t="shared" si="38"/>
        <v>0</v>
      </c>
      <c r="H318" s="13">
        <f t="shared" si="39"/>
        <v>38333</v>
      </c>
      <c r="I318" s="15">
        <v>0.66</v>
      </c>
      <c r="J318" s="15">
        <f t="shared" si="36"/>
        <v>25299.78</v>
      </c>
      <c r="K318" s="15">
        <f t="shared" si="37"/>
        <v>0</v>
      </c>
      <c r="L318" s="15">
        <f t="shared" si="40"/>
        <v>0</v>
      </c>
      <c r="M318" s="15">
        <f t="shared" si="41"/>
        <v>0</v>
      </c>
      <c r="N318" s="15">
        <f t="shared" si="42"/>
        <v>25299.78</v>
      </c>
      <c r="O318" s="22">
        <f t="shared" si="35"/>
        <v>0</v>
      </c>
    </row>
    <row r="319" spans="1:15" ht="25.5" x14ac:dyDescent="0.2">
      <c r="A319" s="1" t="s">
        <v>401</v>
      </c>
      <c r="B319" s="1" t="s">
        <v>74</v>
      </c>
      <c r="C319" s="2" t="s">
        <v>6</v>
      </c>
      <c r="D319" s="14">
        <v>3236.69</v>
      </c>
      <c r="E319" s="13">
        <v>0</v>
      </c>
      <c r="F319" s="13">
        <f>'Memorial de Cálculo'!K319:K319</f>
        <v>0</v>
      </c>
      <c r="G319" s="13">
        <f t="shared" si="38"/>
        <v>0</v>
      </c>
      <c r="H319" s="13">
        <f t="shared" si="39"/>
        <v>3236.69</v>
      </c>
      <c r="I319" s="15">
        <v>2.3199999999999998</v>
      </c>
      <c r="J319" s="15">
        <f t="shared" si="36"/>
        <v>7509.12</v>
      </c>
      <c r="K319" s="15">
        <f t="shared" si="37"/>
        <v>0</v>
      </c>
      <c r="L319" s="15">
        <f t="shared" si="40"/>
        <v>0</v>
      </c>
      <c r="M319" s="15">
        <f t="shared" si="41"/>
        <v>0</v>
      </c>
      <c r="N319" s="15">
        <f t="shared" si="42"/>
        <v>7509.12</v>
      </c>
      <c r="O319" s="22">
        <f t="shared" si="35"/>
        <v>0</v>
      </c>
    </row>
    <row r="320" spans="1:15" ht="38.25" x14ac:dyDescent="0.2">
      <c r="A320" s="1" t="s">
        <v>402</v>
      </c>
      <c r="B320" s="1" t="s">
        <v>76</v>
      </c>
      <c r="C320" s="2" t="s">
        <v>12</v>
      </c>
      <c r="D320" s="14">
        <v>323.67</v>
      </c>
      <c r="E320" s="13">
        <v>0</v>
      </c>
      <c r="F320" s="13">
        <f>'Memorial de Cálculo'!K320:K320</f>
        <v>0</v>
      </c>
      <c r="G320" s="13">
        <f t="shared" si="38"/>
        <v>0</v>
      </c>
      <c r="H320" s="13">
        <f t="shared" si="39"/>
        <v>323.67</v>
      </c>
      <c r="I320" s="15">
        <v>11.06</v>
      </c>
      <c r="J320" s="15">
        <f t="shared" si="36"/>
        <v>3579.79</v>
      </c>
      <c r="K320" s="15">
        <f t="shared" si="37"/>
        <v>0</v>
      </c>
      <c r="L320" s="15">
        <f t="shared" si="40"/>
        <v>0</v>
      </c>
      <c r="M320" s="15">
        <f t="shared" si="41"/>
        <v>0</v>
      </c>
      <c r="N320" s="15">
        <f t="shared" si="42"/>
        <v>3579.79</v>
      </c>
      <c r="O320" s="22">
        <f t="shared" si="35"/>
        <v>0</v>
      </c>
    </row>
    <row r="321" spans="1:15" ht="25.5" x14ac:dyDescent="0.2">
      <c r="A321" s="1" t="s">
        <v>403</v>
      </c>
      <c r="B321" s="1" t="s">
        <v>78</v>
      </c>
      <c r="C321" s="2" t="s">
        <v>12</v>
      </c>
      <c r="D321" s="14">
        <v>420.77</v>
      </c>
      <c r="E321" s="13">
        <v>0</v>
      </c>
      <c r="F321" s="13">
        <f>'Memorial de Cálculo'!K321:K321</f>
        <v>0</v>
      </c>
      <c r="G321" s="13">
        <f t="shared" si="38"/>
        <v>0</v>
      </c>
      <c r="H321" s="13">
        <f t="shared" si="39"/>
        <v>420.77</v>
      </c>
      <c r="I321" s="15">
        <v>11.04</v>
      </c>
      <c r="J321" s="15">
        <f t="shared" si="36"/>
        <v>4645.3</v>
      </c>
      <c r="K321" s="15">
        <f t="shared" si="37"/>
        <v>0</v>
      </c>
      <c r="L321" s="15">
        <f t="shared" si="40"/>
        <v>0</v>
      </c>
      <c r="M321" s="15">
        <f t="shared" si="41"/>
        <v>0</v>
      </c>
      <c r="N321" s="15">
        <f t="shared" si="42"/>
        <v>4645.3</v>
      </c>
      <c r="O321" s="22">
        <f t="shared" si="35"/>
        <v>0</v>
      </c>
    </row>
    <row r="322" spans="1:15" ht="25.5" x14ac:dyDescent="0.2">
      <c r="A322" s="1" t="s">
        <v>404</v>
      </c>
      <c r="B322" s="1" t="s">
        <v>59</v>
      </c>
      <c r="C322" s="2" t="s">
        <v>16</v>
      </c>
      <c r="D322" s="14">
        <v>9467.32</v>
      </c>
      <c r="E322" s="13">
        <v>0</v>
      </c>
      <c r="F322" s="13">
        <f>'Memorial de Cálculo'!K322:K322</f>
        <v>0</v>
      </c>
      <c r="G322" s="13">
        <f t="shared" si="38"/>
        <v>0</v>
      </c>
      <c r="H322" s="13">
        <f t="shared" si="39"/>
        <v>9467.32</v>
      </c>
      <c r="I322" s="15">
        <v>0.66</v>
      </c>
      <c r="J322" s="15">
        <f t="shared" si="36"/>
        <v>6248.43</v>
      </c>
      <c r="K322" s="15">
        <f t="shared" si="37"/>
        <v>0</v>
      </c>
      <c r="L322" s="15">
        <f t="shared" si="40"/>
        <v>0</v>
      </c>
      <c r="M322" s="15">
        <f t="shared" si="41"/>
        <v>0</v>
      </c>
      <c r="N322" s="15">
        <f t="shared" si="42"/>
        <v>6248.43</v>
      </c>
      <c r="O322" s="22">
        <f t="shared" si="35"/>
        <v>0</v>
      </c>
    </row>
    <row r="323" spans="1:15" ht="25.5" x14ac:dyDescent="0.2">
      <c r="A323" s="1" t="s">
        <v>405</v>
      </c>
      <c r="B323" s="1" t="s">
        <v>375</v>
      </c>
      <c r="C323" s="2" t="s">
        <v>12</v>
      </c>
      <c r="D323" s="14">
        <v>323.67</v>
      </c>
      <c r="E323" s="13">
        <v>0</v>
      </c>
      <c r="F323" s="13">
        <f>'Memorial de Cálculo'!K323:K323</f>
        <v>0</v>
      </c>
      <c r="G323" s="13">
        <f t="shared" si="38"/>
        <v>0</v>
      </c>
      <c r="H323" s="13">
        <f t="shared" si="39"/>
        <v>323.67</v>
      </c>
      <c r="I323" s="15">
        <v>3.82</v>
      </c>
      <c r="J323" s="15">
        <f t="shared" si="36"/>
        <v>1236.42</v>
      </c>
      <c r="K323" s="15">
        <f t="shared" si="37"/>
        <v>0</v>
      </c>
      <c r="L323" s="15">
        <f t="shared" si="40"/>
        <v>0</v>
      </c>
      <c r="M323" s="15">
        <f t="shared" si="41"/>
        <v>0</v>
      </c>
      <c r="N323" s="15">
        <f t="shared" si="42"/>
        <v>1236.42</v>
      </c>
      <c r="O323" s="22">
        <f t="shared" si="35"/>
        <v>0</v>
      </c>
    </row>
    <row r="324" spans="1:15" ht="25.5" x14ac:dyDescent="0.2">
      <c r="A324" s="1" t="s">
        <v>406</v>
      </c>
      <c r="B324" s="1" t="s">
        <v>17</v>
      </c>
      <c r="C324" s="2" t="s">
        <v>6</v>
      </c>
      <c r="D324" s="14">
        <v>3236.69</v>
      </c>
      <c r="E324" s="13">
        <v>0</v>
      </c>
      <c r="F324" s="13">
        <f>'Memorial de Cálculo'!K324:K324</f>
        <v>0</v>
      </c>
      <c r="G324" s="13">
        <f t="shared" si="38"/>
        <v>0</v>
      </c>
      <c r="H324" s="13">
        <f t="shared" si="39"/>
        <v>3236.69</v>
      </c>
      <c r="I324" s="15">
        <v>104.79</v>
      </c>
      <c r="J324" s="15">
        <f t="shared" si="36"/>
        <v>339172.75</v>
      </c>
      <c r="K324" s="15">
        <f t="shared" si="37"/>
        <v>0</v>
      </c>
      <c r="L324" s="15">
        <f t="shared" si="40"/>
        <v>0</v>
      </c>
      <c r="M324" s="15">
        <f t="shared" si="41"/>
        <v>0</v>
      </c>
      <c r="N324" s="15">
        <f t="shared" si="42"/>
        <v>339172.75</v>
      </c>
      <c r="O324" s="22">
        <f t="shared" si="35"/>
        <v>0</v>
      </c>
    </row>
    <row r="325" spans="1:15" ht="38.25" x14ac:dyDescent="0.2">
      <c r="A325" s="1" t="s">
        <v>407</v>
      </c>
      <c r="B325" s="1" t="s">
        <v>86</v>
      </c>
      <c r="C325" s="2" t="s">
        <v>19</v>
      </c>
      <c r="D325" s="14">
        <v>925</v>
      </c>
      <c r="E325" s="13">
        <v>0</v>
      </c>
      <c r="F325" s="13">
        <f>'Memorial de Cálculo'!K325:K325</f>
        <v>0</v>
      </c>
      <c r="G325" s="13">
        <f t="shared" si="38"/>
        <v>0</v>
      </c>
      <c r="H325" s="13">
        <f t="shared" si="39"/>
        <v>925</v>
      </c>
      <c r="I325" s="15">
        <v>52.07</v>
      </c>
      <c r="J325" s="15">
        <f t="shared" si="36"/>
        <v>48164.75</v>
      </c>
      <c r="K325" s="15">
        <f t="shared" si="37"/>
        <v>0</v>
      </c>
      <c r="L325" s="15">
        <f t="shared" si="40"/>
        <v>0</v>
      </c>
      <c r="M325" s="15">
        <f t="shared" si="41"/>
        <v>0</v>
      </c>
      <c r="N325" s="15">
        <f t="shared" si="42"/>
        <v>48164.75</v>
      </c>
      <c r="O325" s="22">
        <f t="shared" si="35"/>
        <v>0</v>
      </c>
    </row>
    <row r="326" spans="1:15" ht="25.5" x14ac:dyDescent="0.2">
      <c r="A326" s="1" t="s">
        <v>408</v>
      </c>
      <c r="B326" s="1" t="s">
        <v>88</v>
      </c>
      <c r="C326" s="2" t="s">
        <v>7</v>
      </c>
      <c r="D326" s="14">
        <v>925</v>
      </c>
      <c r="E326" s="13">
        <v>0</v>
      </c>
      <c r="F326" s="13">
        <f>'Memorial de Cálculo'!K326:K326</f>
        <v>0</v>
      </c>
      <c r="G326" s="13">
        <f t="shared" si="38"/>
        <v>0</v>
      </c>
      <c r="H326" s="13">
        <f t="shared" si="39"/>
        <v>925</v>
      </c>
      <c r="I326" s="15">
        <v>7.42</v>
      </c>
      <c r="J326" s="15">
        <f t="shared" si="36"/>
        <v>6863.5</v>
      </c>
      <c r="K326" s="15">
        <f t="shared" si="37"/>
        <v>0</v>
      </c>
      <c r="L326" s="15">
        <f t="shared" si="40"/>
        <v>0</v>
      </c>
      <c r="M326" s="15">
        <f t="shared" si="41"/>
        <v>0</v>
      </c>
      <c r="N326" s="15">
        <f t="shared" si="42"/>
        <v>6863.5</v>
      </c>
      <c r="O326" s="22">
        <f t="shared" si="35"/>
        <v>0</v>
      </c>
    </row>
    <row r="327" spans="1:15" x14ac:dyDescent="0.2">
      <c r="A327" s="1" t="s">
        <v>409</v>
      </c>
      <c r="B327" s="1" t="s">
        <v>18</v>
      </c>
      <c r="C327" s="2" t="s">
        <v>7</v>
      </c>
      <c r="D327" s="14">
        <v>50</v>
      </c>
      <c r="E327" s="13">
        <v>0</v>
      </c>
      <c r="F327" s="13">
        <f>'Memorial de Cálculo'!K327:K327</f>
        <v>0</v>
      </c>
      <c r="G327" s="13">
        <f t="shared" si="38"/>
        <v>0</v>
      </c>
      <c r="H327" s="13">
        <f t="shared" si="39"/>
        <v>50</v>
      </c>
      <c r="I327" s="15">
        <v>42.56</v>
      </c>
      <c r="J327" s="15">
        <f t="shared" si="36"/>
        <v>2128</v>
      </c>
      <c r="K327" s="15">
        <f t="shared" si="37"/>
        <v>0</v>
      </c>
      <c r="L327" s="15">
        <f t="shared" si="40"/>
        <v>0</v>
      </c>
      <c r="M327" s="15">
        <f t="shared" si="41"/>
        <v>0</v>
      </c>
      <c r="N327" s="15">
        <f t="shared" si="42"/>
        <v>2128</v>
      </c>
      <c r="O327" s="22">
        <f t="shared" ref="O327:O390" si="43">M327/J327</f>
        <v>0</v>
      </c>
    </row>
    <row r="328" spans="1:15" x14ac:dyDescent="0.2">
      <c r="A328" s="1" t="s">
        <v>410</v>
      </c>
      <c r="B328" s="1" t="s">
        <v>91</v>
      </c>
      <c r="C328" s="2" t="s">
        <v>19</v>
      </c>
      <c r="D328" s="14">
        <v>925</v>
      </c>
      <c r="E328" s="13">
        <v>0</v>
      </c>
      <c r="F328" s="13">
        <f>'Memorial de Cálculo'!K328:K328</f>
        <v>0</v>
      </c>
      <c r="G328" s="13">
        <f t="shared" si="38"/>
        <v>0</v>
      </c>
      <c r="H328" s="13">
        <f t="shared" si="39"/>
        <v>925</v>
      </c>
      <c r="I328" s="15">
        <v>1.58</v>
      </c>
      <c r="J328" s="15">
        <f t="shared" si="36"/>
        <v>1461.5</v>
      </c>
      <c r="K328" s="15">
        <f t="shared" si="37"/>
        <v>0</v>
      </c>
      <c r="L328" s="15">
        <f t="shared" si="40"/>
        <v>0</v>
      </c>
      <c r="M328" s="15">
        <f t="shared" si="41"/>
        <v>0</v>
      </c>
      <c r="N328" s="15">
        <f t="shared" si="42"/>
        <v>1461.5</v>
      </c>
      <c r="O328" s="22">
        <f t="shared" si="43"/>
        <v>0</v>
      </c>
    </row>
    <row r="329" spans="1:15" x14ac:dyDescent="0.2">
      <c r="A329" s="7" t="s">
        <v>411</v>
      </c>
      <c r="B329" s="7" t="s">
        <v>127</v>
      </c>
      <c r="C329" s="8"/>
      <c r="D329" s="16"/>
      <c r="E329" s="17"/>
      <c r="F329" s="17"/>
      <c r="G329" s="17"/>
      <c r="H329" s="17"/>
      <c r="I329" s="18"/>
      <c r="J329" s="19">
        <f>SUM(J330:J339)</f>
        <v>139297.06999999998</v>
      </c>
      <c r="K329" s="19">
        <f>SUM(K330:K339)</f>
        <v>44458.259999999995</v>
      </c>
      <c r="L329" s="19">
        <f>SUM(L330:L339)</f>
        <v>17796.389999999996</v>
      </c>
      <c r="M329" s="19">
        <f>SUM(M330:M339)</f>
        <v>62254.65</v>
      </c>
      <c r="N329" s="19">
        <f>SUM(N330:N339)</f>
        <v>77042.420000000013</v>
      </c>
      <c r="O329" s="23">
        <f t="shared" si="43"/>
        <v>0.44692002495099153</v>
      </c>
    </row>
    <row r="330" spans="1:15" x14ac:dyDescent="0.2">
      <c r="A330" s="1" t="s">
        <v>412</v>
      </c>
      <c r="B330" s="1" t="s">
        <v>129</v>
      </c>
      <c r="C330" s="2" t="s">
        <v>7</v>
      </c>
      <c r="D330" s="14">
        <v>274.58</v>
      </c>
      <c r="E330" s="13">
        <v>131</v>
      </c>
      <c r="F330" s="13">
        <f>'Memorial de Cálculo'!K330:K330</f>
        <v>63.3</v>
      </c>
      <c r="G330" s="13">
        <f t="shared" si="38"/>
        <v>194.3</v>
      </c>
      <c r="H330" s="13">
        <f t="shared" si="39"/>
        <v>80.279999999999973</v>
      </c>
      <c r="I330" s="15">
        <v>1.92</v>
      </c>
      <c r="J330" s="15">
        <f t="shared" ref="J330:J392" si="44">ROUND(D330*I330,2)</f>
        <v>527.19000000000005</v>
      </c>
      <c r="K330" s="15">
        <f t="shared" ref="K330:K392" si="45">ROUND(E330*I330,2)</f>
        <v>251.52</v>
      </c>
      <c r="L330" s="15">
        <f t="shared" si="40"/>
        <v>121.54</v>
      </c>
      <c r="M330" s="15">
        <f t="shared" si="41"/>
        <v>373.06</v>
      </c>
      <c r="N330" s="15">
        <f t="shared" si="42"/>
        <v>154.13000000000005</v>
      </c>
      <c r="O330" s="22">
        <f t="shared" si="43"/>
        <v>0.70763861226502767</v>
      </c>
    </row>
    <row r="331" spans="1:15" ht="38.25" x14ac:dyDescent="0.2">
      <c r="A331" s="1" t="s">
        <v>413</v>
      </c>
      <c r="B331" s="1" t="s">
        <v>131</v>
      </c>
      <c r="C331" s="2" t="s">
        <v>12</v>
      </c>
      <c r="D331" s="14">
        <v>459.55</v>
      </c>
      <c r="E331" s="13">
        <v>115.28</v>
      </c>
      <c r="F331" s="13">
        <f>'Memorial de Cálculo'!K331:K331</f>
        <v>55.7</v>
      </c>
      <c r="G331" s="13">
        <f t="shared" si="38"/>
        <v>170.98000000000002</v>
      </c>
      <c r="H331" s="13">
        <f t="shared" si="39"/>
        <v>288.57</v>
      </c>
      <c r="I331" s="15">
        <v>12.11</v>
      </c>
      <c r="J331" s="15">
        <f t="shared" si="44"/>
        <v>5565.15</v>
      </c>
      <c r="K331" s="15">
        <f t="shared" si="45"/>
        <v>1396.04</v>
      </c>
      <c r="L331" s="15">
        <f t="shared" si="40"/>
        <v>674.53</v>
      </c>
      <c r="M331" s="15">
        <f t="shared" si="41"/>
        <v>2070.5699999999997</v>
      </c>
      <c r="N331" s="15">
        <f t="shared" si="42"/>
        <v>3494.58</v>
      </c>
      <c r="O331" s="22">
        <f t="shared" si="43"/>
        <v>0.37206005228969569</v>
      </c>
    </row>
    <row r="332" spans="1:15" ht="25.5" x14ac:dyDescent="0.2">
      <c r="A332" s="1" t="s">
        <v>414</v>
      </c>
      <c r="B332" s="1" t="s">
        <v>133</v>
      </c>
      <c r="C332" s="2" t="s">
        <v>12</v>
      </c>
      <c r="D332" s="14">
        <v>31.94</v>
      </c>
      <c r="E332" s="13">
        <v>10.48</v>
      </c>
      <c r="F332" s="13">
        <f>'Memorial de Cálculo'!K332:K332</f>
        <v>5.0599999999999996</v>
      </c>
      <c r="G332" s="13">
        <f t="shared" si="38"/>
        <v>15.54</v>
      </c>
      <c r="H332" s="13">
        <f t="shared" si="39"/>
        <v>16.400000000000002</v>
      </c>
      <c r="I332" s="15">
        <v>141.11000000000001</v>
      </c>
      <c r="J332" s="15">
        <f t="shared" si="44"/>
        <v>4507.05</v>
      </c>
      <c r="K332" s="15">
        <f t="shared" si="45"/>
        <v>1478.83</v>
      </c>
      <c r="L332" s="15">
        <f t="shared" si="40"/>
        <v>714.02</v>
      </c>
      <c r="M332" s="15">
        <f t="shared" si="41"/>
        <v>2192.85</v>
      </c>
      <c r="N332" s="15">
        <f t="shared" si="42"/>
        <v>2314.2000000000003</v>
      </c>
      <c r="O332" s="22">
        <f t="shared" si="43"/>
        <v>0.48653775751322925</v>
      </c>
    </row>
    <row r="333" spans="1:15" ht="25.5" x14ac:dyDescent="0.2">
      <c r="A333" s="1" t="s">
        <v>415</v>
      </c>
      <c r="B333" s="1" t="s">
        <v>139</v>
      </c>
      <c r="C333" s="2" t="s">
        <v>12</v>
      </c>
      <c r="D333" s="14">
        <v>465.23</v>
      </c>
      <c r="E333" s="13">
        <v>74.849999999999994</v>
      </c>
      <c r="F333" s="13">
        <f>'Memorial de Cálculo'!K333:K333</f>
        <v>44.49</v>
      </c>
      <c r="G333" s="13">
        <f t="shared" si="38"/>
        <v>119.34</v>
      </c>
      <c r="H333" s="13">
        <f t="shared" si="39"/>
        <v>345.89</v>
      </c>
      <c r="I333" s="15">
        <v>113.15</v>
      </c>
      <c r="J333" s="15">
        <f t="shared" si="44"/>
        <v>52640.77</v>
      </c>
      <c r="K333" s="15">
        <f t="shared" si="45"/>
        <v>8469.2800000000007</v>
      </c>
      <c r="L333" s="15">
        <f t="shared" si="40"/>
        <v>5034.04</v>
      </c>
      <c r="M333" s="15">
        <f t="shared" si="41"/>
        <v>13503.32</v>
      </c>
      <c r="N333" s="15">
        <f t="shared" si="42"/>
        <v>39137.449999999997</v>
      </c>
      <c r="O333" s="22">
        <f t="shared" si="43"/>
        <v>0.25651828421202805</v>
      </c>
    </row>
    <row r="334" spans="1:15" ht="25.5" x14ac:dyDescent="0.2">
      <c r="A334" s="1" t="s">
        <v>416</v>
      </c>
      <c r="B334" s="1" t="s">
        <v>59</v>
      </c>
      <c r="C334" s="2" t="s">
        <v>16</v>
      </c>
      <c r="D334" s="14">
        <v>20935.400000000001</v>
      </c>
      <c r="E334" s="13">
        <v>2829.6</v>
      </c>
      <c r="F334" s="13">
        <f>'Memorial de Cálculo'!K334:K334</f>
        <v>1367.1</v>
      </c>
      <c r="G334" s="13">
        <f t="shared" ref="G334:G397" si="46">E334+F334</f>
        <v>4196.7</v>
      </c>
      <c r="H334" s="13">
        <f t="shared" ref="H334:H397" si="47">D334-G334</f>
        <v>16738.7</v>
      </c>
      <c r="I334" s="15">
        <v>0.66</v>
      </c>
      <c r="J334" s="15">
        <f t="shared" si="44"/>
        <v>13817.36</v>
      </c>
      <c r="K334" s="15">
        <f t="shared" si="45"/>
        <v>1867.54</v>
      </c>
      <c r="L334" s="15">
        <f t="shared" si="40"/>
        <v>902.29</v>
      </c>
      <c r="M334" s="15">
        <f t="shared" si="41"/>
        <v>2769.83</v>
      </c>
      <c r="N334" s="15">
        <f t="shared" si="42"/>
        <v>11047.53</v>
      </c>
      <c r="O334" s="22">
        <f t="shared" si="43"/>
        <v>0.20046014578761789</v>
      </c>
    </row>
    <row r="335" spans="1:15" ht="38.25" x14ac:dyDescent="0.2">
      <c r="A335" s="1" t="s">
        <v>417</v>
      </c>
      <c r="B335" s="1" t="s">
        <v>418</v>
      </c>
      <c r="C335" s="2" t="s">
        <v>19</v>
      </c>
      <c r="D335" s="14">
        <v>186.79</v>
      </c>
      <c r="E335" s="13">
        <v>45</v>
      </c>
      <c r="F335" s="13">
        <f>'Memorial de Cálculo'!K335:K335</f>
        <v>63.3</v>
      </c>
      <c r="G335" s="13">
        <f t="shared" si="46"/>
        <v>108.3</v>
      </c>
      <c r="H335" s="13">
        <f t="shared" si="47"/>
        <v>78.489999999999995</v>
      </c>
      <c r="I335" s="15">
        <v>149.16999999999999</v>
      </c>
      <c r="J335" s="15">
        <f t="shared" si="44"/>
        <v>27863.46</v>
      </c>
      <c r="K335" s="15">
        <f t="shared" si="45"/>
        <v>6712.65</v>
      </c>
      <c r="L335" s="15">
        <f t="shared" si="40"/>
        <v>9442.4599999999991</v>
      </c>
      <c r="M335" s="15">
        <f t="shared" si="41"/>
        <v>16155.109999999999</v>
      </c>
      <c r="N335" s="15">
        <f t="shared" si="42"/>
        <v>11708.35</v>
      </c>
      <c r="O335" s="22">
        <f t="shared" si="43"/>
        <v>0.5797955458510895</v>
      </c>
    </row>
    <row r="336" spans="1:15" ht="38.25" x14ac:dyDescent="0.2">
      <c r="A336" s="1" t="s">
        <v>419</v>
      </c>
      <c r="B336" s="1" t="s">
        <v>137</v>
      </c>
      <c r="C336" s="2" t="s">
        <v>19</v>
      </c>
      <c r="D336" s="14">
        <v>88.08</v>
      </c>
      <c r="E336" s="13">
        <v>86</v>
      </c>
      <c r="F336" s="13">
        <f>'Memorial de Cálculo'!K336:K336</f>
        <v>0</v>
      </c>
      <c r="G336" s="13">
        <f t="shared" si="46"/>
        <v>86</v>
      </c>
      <c r="H336" s="13">
        <f t="shared" si="47"/>
        <v>2.0799999999999983</v>
      </c>
      <c r="I336" s="15">
        <v>264.60000000000002</v>
      </c>
      <c r="J336" s="15">
        <f t="shared" si="44"/>
        <v>23305.97</v>
      </c>
      <c r="K336" s="15">
        <f t="shared" si="45"/>
        <v>22755.599999999999</v>
      </c>
      <c r="L336" s="15">
        <f t="shared" si="40"/>
        <v>0</v>
      </c>
      <c r="M336" s="15">
        <f t="shared" si="41"/>
        <v>22755.599999999999</v>
      </c>
      <c r="N336" s="15">
        <f t="shared" si="42"/>
        <v>550.37000000000262</v>
      </c>
      <c r="O336" s="22">
        <f t="shared" si="43"/>
        <v>0.97638502066208777</v>
      </c>
    </row>
    <row r="337" spans="1:15" ht="25.5" x14ac:dyDescent="0.2">
      <c r="A337" s="1" t="s">
        <v>420</v>
      </c>
      <c r="B337" s="1" t="s">
        <v>141</v>
      </c>
      <c r="C337" s="2" t="s">
        <v>9</v>
      </c>
      <c r="D337" s="14">
        <v>5</v>
      </c>
      <c r="E337" s="13">
        <v>0</v>
      </c>
      <c r="F337" s="13">
        <f>'Memorial de Cálculo'!K337:K337</f>
        <v>0</v>
      </c>
      <c r="G337" s="13">
        <f t="shared" si="46"/>
        <v>0</v>
      </c>
      <c r="H337" s="13">
        <f t="shared" si="47"/>
        <v>5</v>
      </c>
      <c r="I337" s="15">
        <v>754.13</v>
      </c>
      <c r="J337" s="15">
        <f t="shared" si="44"/>
        <v>3770.65</v>
      </c>
      <c r="K337" s="15">
        <f t="shared" si="45"/>
        <v>0</v>
      </c>
      <c r="L337" s="15">
        <f t="shared" si="40"/>
        <v>0</v>
      </c>
      <c r="M337" s="15">
        <f t="shared" si="41"/>
        <v>0</v>
      </c>
      <c r="N337" s="15">
        <f t="shared" si="42"/>
        <v>3770.65</v>
      </c>
      <c r="O337" s="22">
        <f t="shared" si="43"/>
        <v>0</v>
      </c>
    </row>
    <row r="338" spans="1:15" x14ac:dyDescent="0.2">
      <c r="A338" s="1" t="s">
        <v>421</v>
      </c>
      <c r="B338" s="1" t="s">
        <v>71</v>
      </c>
      <c r="C338" s="2" t="s">
        <v>12</v>
      </c>
      <c r="D338" s="14">
        <v>465.23</v>
      </c>
      <c r="E338" s="13">
        <v>97.31</v>
      </c>
      <c r="F338" s="13">
        <f>'Memorial de Cálculo'!K338:K338</f>
        <v>57.84</v>
      </c>
      <c r="G338" s="13">
        <f t="shared" si="46"/>
        <v>155.15</v>
      </c>
      <c r="H338" s="13">
        <f t="shared" si="47"/>
        <v>310.08000000000004</v>
      </c>
      <c r="I338" s="15">
        <v>0.84</v>
      </c>
      <c r="J338" s="15">
        <f t="shared" si="44"/>
        <v>390.79</v>
      </c>
      <c r="K338" s="15">
        <f t="shared" si="45"/>
        <v>81.739999999999995</v>
      </c>
      <c r="L338" s="15">
        <f t="shared" si="40"/>
        <v>48.59</v>
      </c>
      <c r="M338" s="15">
        <f t="shared" si="41"/>
        <v>130.32999999999998</v>
      </c>
      <c r="N338" s="15">
        <f t="shared" si="42"/>
        <v>260.46000000000004</v>
      </c>
      <c r="O338" s="22">
        <f t="shared" si="43"/>
        <v>0.33350392794083772</v>
      </c>
    </row>
    <row r="339" spans="1:15" ht="25.5" x14ac:dyDescent="0.2">
      <c r="A339" s="1" t="s">
        <v>422</v>
      </c>
      <c r="B339" s="1" t="s">
        <v>59</v>
      </c>
      <c r="C339" s="2" t="s">
        <v>16</v>
      </c>
      <c r="D339" s="14">
        <v>10467.700000000001</v>
      </c>
      <c r="E339" s="13">
        <v>2189.48</v>
      </c>
      <c r="F339" s="13">
        <f>'Memorial de Cálculo'!K339:K339</f>
        <v>1301.4000000000001</v>
      </c>
      <c r="G339" s="13">
        <f t="shared" si="46"/>
        <v>3490.88</v>
      </c>
      <c r="H339" s="13">
        <f t="shared" si="47"/>
        <v>6976.8200000000006</v>
      </c>
      <c r="I339" s="15">
        <v>0.66</v>
      </c>
      <c r="J339" s="15">
        <f t="shared" si="44"/>
        <v>6908.68</v>
      </c>
      <c r="K339" s="15">
        <f t="shared" si="45"/>
        <v>1445.06</v>
      </c>
      <c r="L339" s="15">
        <f t="shared" si="40"/>
        <v>858.92</v>
      </c>
      <c r="M339" s="15">
        <f t="shared" si="41"/>
        <v>2303.98</v>
      </c>
      <c r="N339" s="15">
        <f t="shared" si="42"/>
        <v>4604.7000000000007</v>
      </c>
      <c r="O339" s="22">
        <f t="shared" si="43"/>
        <v>0.33349062338970686</v>
      </c>
    </row>
    <row r="340" spans="1:15" x14ac:dyDescent="0.2">
      <c r="A340" s="7" t="s">
        <v>423</v>
      </c>
      <c r="B340" s="7" t="s">
        <v>424</v>
      </c>
      <c r="C340" s="8"/>
      <c r="D340" s="16"/>
      <c r="E340" s="17"/>
      <c r="F340" s="17"/>
      <c r="G340" s="17"/>
      <c r="H340" s="17"/>
      <c r="I340" s="18"/>
      <c r="J340" s="19">
        <f>SUM(J341,J356)</f>
        <v>145354.44</v>
      </c>
      <c r="K340" s="19">
        <f>SUM(K341,K356)</f>
        <v>115884.76000000001</v>
      </c>
      <c r="L340" s="19">
        <f>SUM(L341,L356)</f>
        <v>-261.29000000000002</v>
      </c>
      <c r="M340" s="19">
        <f>SUM(M341,M356)</f>
        <v>115623.47</v>
      </c>
      <c r="N340" s="19">
        <f>SUM(N341,N356)</f>
        <v>29730.97</v>
      </c>
      <c r="O340" s="23">
        <f t="shared" si="43"/>
        <v>0.79545881089012482</v>
      </c>
    </row>
    <row r="341" spans="1:15" x14ac:dyDescent="0.2">
      <c r="A341" s="7" t="s">
        <v>425</v>
      </c>
      <c r="B341" s="7" t="s">
        <v>14</v>
      </c>
      <c r="C341" s="8"/>
      <c r="D341" s="16"/>
      <c r="E341" s="17"/>
      <c r="F341" s="17"/>
      <c r="G341" s="17"/>
      <c r="H341" s="17"/>
      <c r="I341" s="18"/>
      <c r="J341" s="19">
        <f>SUM(J342:J355)</f>
        <v>105948.81999999999</v>
      </c>
      <c r="K341" s="19">
        <f>SUM(K342:K355)</f>
        <v>94858.49</v>
      </c>
      <c r="L341" s="19">
        <f>SUM(L342:L355)</f>
        <v>-261.29000000000002</v>
      </c>
      <c r="M341" s="19">
        <f>SUM(M342:M355)</f>
        <v>94597.2</v>
      </c>
      <c r="N341" s="19">
        <f>SUM(N342:N355)</f>
        <v>11351.62</v>
      </c>
      <c r="O341" s="23">
        <f t="shared" si="43"/>
        <v>0.89285751365612187</v>
      </c>
    </row>
    <row r="342" spans="1:15" x14ac:dyDescent="0.2">
      <c r="A342" s="1" t="s">
        <v>426</v>
      </c>
      <c r="B342" s="1" t="s">
        <v>67</v>
      </c>
      <c r="C342" s="2" t="s">
        <v>19</v>
      </c>
      <c r="D342" s="14">
        <v>161.41999999999999</v>
      </c>
      <c r="E342" s="13">
        <v>114</v>
      </c>
      <c r="F342" s="13">
        <f>'Memorial de Cálculo'!K342:K342</f>
        <v>0</v>
      </c>
      <c r="G342" s="13">
        <f t="shared" si="46"/>
        <v>114</v>
      </c>
      <c r="H342" s="13">
        <f t="shared" si="47"/>
        <v>47.419999999999987</v>
      </c>
      <c r="I342" s="15">
        <v>0.38</v>
      </c>
      <c r="J342" s="15">
        <f t="shared" si="44"/>
        <v>61.34</v>
      </c>
      <c r="K342" s="15">
        <f t="shared" si="45"/>
        <v>43.32</v>
      </c>
      <c r="L342" s="15">
        <f t="shared" si="40"/>
        <v>0</v>
      </c>
      <c r="M342" s="15">
        <f t="shared" si="41"/>
        <v>43.32</v>
      </c>
      <c r="N342" s="15">
        <f t="shared" si="42"/>
        <v>18.020000000000003</v>
      </c>
      <c r="O342" s="22">
        <f t="shared" si="43"/>
        <v>0.70622758395826535</v>
      </c>
    </row>
    <row r="343" spans="1:15" ht="25.5" x14ac:dyDescent="0.2">
      <c r="A343" s="1" t="s">
        <v>427</v>
      </c>
      <c r="B343" s="1" t="s">
        <v>69</v>
      </c>
      <c r="C343" s="2" t="s">
        <v>12</v>
      </c>
      <c r="D343" s="14">
        <v>302.76</v>
      </c>
      <c r="E343" s="13">
        <v>227.16</v>
      </c>
      <c r="F343" s="13">
        <f>'Memorial de Cálculo'!K343:K343</f>
        <v>0</v>
      </c>
      <c r="G343" s="13">
        <f t="shared" si="46"/>
        <v>227.16</v>
      </c>
      <c r="H343" s="13">
        <f t="shared" si="47"/>
        <v>75.599999999999994</v>
      </c>
      <c r="I343" s="15">
        <v>8.67</v>
      </c>
      <c r="J343" s="15">
        <f t="shared" si="44"/>
        <v>2624.93</v>
      </c>
      <c r="K343" s="15">
        <f t="shared" si="45"/>
        <v>1969.48</v>
      </c>
      <c r="L343" s="15">
        <f t="shared" si="40"/>
        <v>0</v>
      </c>
      <c r="M343" s="15">
        <f t="shared" si="41"/>
        <v>1969.48</v>
      </c>
      <c r="N343" s="15">
        <f t="shared" si="42"/>
        <v>655.44999999999982</v>
      </c>
      <c r="O343" s="22">
        <f t="shared" si="43"/>
        <v>0.75029810318751367</v>
      </c>
    </row>
    <row r="344" spans="1:15" x14ac:dyDescent="0.2">
      <c r="A344" s="1" t="s">
        <v>428</v>
      </c>
      <c r="B344" s="1" t="s">
        <v>71</v>
      </c>
      <c r="C344" s="2" t="s">
        <v>12</v>
      </c>
      <c r="D344" s="14">
        <v>294.87</v>
      </c>
      <c r="E344" s="13">
        <v>196.59</v>
      </c>
      <c r="F344" s="13">
        <f>'Memorial de Cálculo'!K344:K344</f>
        <v>0</v>
      </c>
      <c r="G344" s="13">
        <f t="shared" si="46"/>
        <v>196.59</v>
      </c>
      <c r="H344" s="13">
        <f t="shared" si="47"/>
        <v>98.28</v>
      </c>
      <c r="I344" s="15">
        <v>0.84</v>
      </c>
      <c r="J344" s="15">
        <f t="shared" si="44"/>
        <v>247.69</v>
      </c>
      <c r="K344" s="15">
        <f t="shared" si="45"/>
        <v>165.14</v>
      </c>
      <c r="L344" s="15">
        <f t="shared" si="40"/>
        <v>0</v>
      </c>
      <c r="M344" s="15">
        <f t="shared" si="41"/>
        <v>165.14</v>
      </c>
      <c r="N344" s="15">
        <f t="shared" si="42"/>
        <v>82.550000000000011</v>
      </c>
      <c r="O344" s="22">
        <f t="shared" si="43"/>
        <v>0.66672049739593842</v>
      </c>
    </row>
    <row r="345" spans="1:15" ht="25.5" x14ac:dyDescent="0.2">
      <c r="A345" s="1" t="s">
        <v>429</v>
      </c>
      <c r="B345" s="1" t="s">
        <v>369</v>
      </c>
      <c r="C345" s="2" t="s">
        <v>16</v>
      </c>
      <c r="D345" s="14">
        <v>6634.49</v>
      </c>
      <c r="E345" s="13">
        <v>4423.1899999999996</v>
      </c>
      <c r="F345" s="13">
        <f>'Memorial de Cálculo'!K345:K345</f>
        <v>0</v>
      </c>
      <c r="G345" s="13">
        <f t="shared" si="46"/>
        <v>4423.1899999999996</v>
      </c>
      <c r="H345" s="13">
        <f t="shared" si="47"/>
        <v>2211.3000000000002</v>
      </c>
      <c r="I345" s="15">
        <v>0.66</v>
      </c>
      <c r="J345" s="15">
        <f t="shared" si="44"/>
        <v>4378.76</v>
      </c>
      <c r="K345" s="15">
        <f>ROUND(E345*I345,2)-0.01</f>
        <v>2919.2999999999997</v>
      </c>
      <c r="L345" s="15">
        <f t="shared" si="40"/>
        <v>0</v>
      </c>
      <c r="M345" s="15">
        <f t="shared" si="41"/>
        <v>2919.2999999999997</v>
      </c>
      <c r="N345" s="15">
        <f t="shared" si="42"/>
        <v>1459.4600000000005</v>
      </c>
      <c r="O345" s="22">
        <f t="shared" si="43"/>
        <v>0.66669559418648194</v>
      </c>
    </row>
    <row r="346" spans="1:15" ht="25.5" x14ac:dyDescent="0.2">
      <c r="A346" s="1" t="s">
        <v>430</v>
      </c>
      <c r="B346" s="1" t="s">
        <v>74</v>
      </c>
      <c r="C346" s="2" t="s">
        <v>6</v>
      </c>
      <c r="D346" s="14">
        <v>685.78</v>
      </c>
      <c r="E346" s="13">
        <v>517.78</v>
      </c>
      <c r="F346" s="13">
        <f>'Memorial de Cálculo'!K346:K346</f>
        <v>0</v>
      </c>
      <c r="G346" s="13">
        <f t="shared" si="46"/>
        <v>517.78</v>
      </c>
      <c r="H346" s="13">
        <f t="shared" si="47"/>
        <v>168</v>
      </c>
      <c r="I346" s="15">
        <v>2.3199999999999998</v>
      </c>
      <c r="J346" s="15">
        <f t="shared" si="44"/>
        <v>1591.01</v>
      </c>
      <c r="K346" s="15">
        <f t="shared" si="45"/>
        <v>1201.25</v>
      </c>
      <c r="L346" s="15">
        <f t="shared" si="40"/>
        <v>0</v>
      </c>
      <c r="M346" s="15">
        <f t="shared" si="41"/>
        <v>1201.25</v>
      </c>
      <c r="N346" s="15">
        <f t="shared" si="42"/>
        <v>389.76</v>
      </c>
      <c r="O346" s="22">
        <f t="shared" si="43"/>
        <v>0.75502353850698611</v>
      </c>
    </row>
    <row r="347" spans="1:15" ht="38.25" x14ac:dyDescent="0.2">
      <c r="A347" s="1" t="s">
        <v>431</v>
      </c>
      <c r="B347" s="1" t="s">
        <v>76</v>
      </c>
      <c r="C347" s="2" t="s">
        <v>12</v>
      </c>
      <c r="D347" s="14">
        <v>68.58</v>
      </c>
      <c r="E347" s="13">
        <v>68.400000000000006</v>
      </c>
      <c r="F347" s="13">
        <f>'Memorial de Cálculo'!K347:K347</f>
        <v>0</v>
      </c>
      <c r="G347" s="13">
        <f t="shared" si="46"/>
        <v>68.400000000000006</v>
      </c>
      <c r="H347" s="13">
        <f t="shared" si="47"/>
        <v>0.17999999999999261</v>
      </c>
      <c r="I347" s="15">
        <v>11.06</v>
      </c>
      <c r="J347" s="15">
        <f t="shared" si="44"/>
        <v>758.49</v>
      </c>
      <c r="K347" s="15">
        <f t="shared" si="45"/>
        <v>756.5</v>
      </c>
      <c r="L347" s="15">
        <f t="shared" ref="L347:L410" si="48">ROUND(F347*I347,2)</f>
        <v>0</v>
      </c>
      <c r="M347" s="15">
        <f t="shared" ref="M347:M410" si="49">K347+L347</f>
        <v>756.5</v>
      </c>
      <c r="N347" s="15">
        <f t="shared" ref="N347:N410" si="50">J347-M347</f>
        <v>1.9900000000000091</v>
      </c>
      <c r="O347" s="22">
        <f t="shared" si="43"/>
        <v>0.99737636620126835</v>
      </c>
    </row>
    <row r="348" spans="1:15" ht="25.5" x14ac:dyDescent="0.2">
      <c r="A348" s="1" t="s">
        <v>432</v>
      </c>
      <c r="B348" s="1" t="s">
        <v>78</v>
      </c>
      <c r="C348" s="2" t="s">
        <v>12</v>
      </c>
      <c r="D348" s="14">
        <v>89.15</v>
      </c>
      <c r="E348" s="13">
        <v>88.92</v>
      </c>
      <c r="F348" s="13">
        <f>'Memorial de Cálculo'!K348:K348</f>
        <v>0</v>
      </c>
      <c r="G348" s="13">
        <f t="shared" si="46"/>
        <v>88.92</v>
      </c>
      <c r="H348" s="13">
        <f t="shared" si="47"/>
        <v>0.23000000000000398</v>
      </c>
      <c r="I348" s="15">
        <v>11.04</v>
      </c>
      <c r="J348" s="15">
        <f t="shared" si="44"/>
        <v>984.22</v>
      </c>
      <c r="K348" s="15">
        <f>ROUND(E348*I348,2)-0.01</f>
        <v>981.67</v>
      </c>
      <c r="L348" s="15">
        <f t="shared" si="48"/>
        <v>0</v>
      </c>
      <c r="M348" s="15">
        <f t="shared" si="49"/>
        <v>981.67</v>
      </c>
      <c r="N348" s="15">
        <f t="shared" si="50"/>
        <v>2.5500000000000682</v>
      </c>
      <c r="O348" s="22">
        <f t="shared" si="43"/>
        <v>0.99740911584808267</v>
      </c>
    </row>
    <row r="349" spans="1:15" ht="25.5" x14ac:dyDescent="0.2">
      <c r="A349" s="1" t="s">
        <v>433</v>
      </c>
      <c r="B349" s="1" t="s">
        <v>434</v>
      </c>
      <c r="C349" s="2" t="s">
        <v>16</v>
      </c>
      <c r="D349" s="14">
        <v>2005.91</v>
      </c>
      <c r="E349" s="13">
        <v>2000.7</v>
      </c>
      <c r="F349" s="13">
        <f>'Memorial de Cálculo'!K349:K349</f>
        <v>0</v>
      </c>
      <c r="G349" s="13">
        <f t="shared" si="46"/>
        <v>2000.7</v>
      </c>
      <c r="H349" s="13">
        <f t="shared" si="47"/>
        <v>5.2100000000000364</v>
      </c>
      <c r="I349" s="15">
        <v>0.66</v>
      </c>
      <c r="J349" s="15">
        <f t="shared" si="44"/>
        <v>1323.9</v>
      </c>
      <c r="K349" s="15">
        <f t="shared" si="45"/>
        <v>1320.46</v>
      </c>
      <c r="L349" s="15">
        <f t="shared" si="48"/>
        <v>0</v>
      </c>
      <c r="M349" s="15">
        <f t="shared" si="49"/>
        <v>1320.46</v>
      </c>
      <c r="N349" s="15">
        <f t="shared" si="50"/>
        <v>3.4400000000000546</v>
      </c>
      <c r="O349" s="22">
        <f t="shared" si="43"/>
        <v>0.99740161643628666</v>
      </c>
    </row>
    <row r="350" spans="1:15" ht="25.5" x14ac:dyDescent="0.2">
      <c r="A350" s="1" t="s">
        <v>435</v>
      </c>
      <c r="B350" s="1" t="s">
        <v>375</v>
      </c>
      <c r="C350" s="2" t="s">
        <v>12</v>
      </c>
      <c r="D350" s="14">
        <v>68.58</v>
      </c>
      <c r="E350" s="13">
        <v>68.400000000000006</v>
      </c>
      <c r="F350" s="13">
        <v>-68.400000000000006</v>
      </c>
      <c r="G350" s="13">
        <f t="shared" si="46"/>
        <v>0</v>
      </c>
      <c r="H350" s="13">
        <f t="shared" si="47"/>
        <v>68.58</v>
      </c>
      <c r="I350" s="15">
        <v>3.82</v>
      </c>
      <c r="J350" s="15">
        <f t="shared" si="44"/>
        <v>261.98</v>
      </c>
      <c r="K350" s="15">
        <f t="shared" si="45"/>
        <v>261.29000000000002</v>
      </c>
      <c r="L350" s="15">
        <f t="shared" si="48"/>
        <v>-261.29000000000002</v>
      </c>
      <c r="M350" s="15">
        <f t="shared" si="49"/>
        <v>0</v>
      </c>
      <c r="N350" s="15">
        <f t="shared" si="50"/>
        <v>261.98</v>
      </c>
      <c r="O350" s="22">
        <f t="shared" si="43"/>
        <v>0</v>
      </c>
    </row>
    <row r="351" spans="1:15" ht="25.5" x14ac:dyDescent="0.2">
      <c r="A351" s="1" t="s">
        <v>436</v>
      </c>
      <c r="B351" s="1" t="s">
        <v>17</v>
      </c>
      <c r="C351" s="2" t="s">
        <v>6</v>
      </c>
      <c r="D351" s="14">
        <v>685.78</v>
      </c>
      <c r="E351" s="13">
        <v>684</v>
      </c>
      <c r="F351" s="13">
        <f>'Memorial de Cálculo'!K351:K351</f>
        <v>0</v>
      </c>
      <c r="G351" s="13">
        <f t="shared" si="46"/>
        <v>684</v>
      </c>
      <c r="H351" s="13">
        <f t="shared" si="47"/>
        <v>1.7799999999999727</v>
      </c>
      <c r="I351" s="15">
        <v>104.79</v>
      </c>
      <c r="J351" s="15">
        <f t="shared" si="44"/>
        <v>71862.89</v>
      </c>
      <c r="K351" s="15">
        <f t="shared" si="45"/>
        <v>71676.36</v>
      </c>
      <c r="L351" s="15">
        <f t="shared" si="48"/>
        <v>0</v>
      </c>
      <c r="M351" s="15">
        <f t="shared" si="49"/>
        <v>71676.36</v>
      </c>
      <c r="N351" s="15">
        <f t="shared" si="50"/>
        <v>186.52999999999884</v>
      </c>
      <c r="O351" s="22">
        <f t="shared" si="43"/>
        <v>0.99740436266896593</v>
      </c>
    </row>
    <row r="352" spans="1:15" ht="38.25" x14ac:dyDescent="0.2">
      <c r="A352" s="1" t="s">
        <v>437</v>
      </c>
      <c r="B352" s="1" t="s">
        <v>86</v>
      </c>
      <c r="C352" s="2" t="s">
        <v>19</v>
      </c>
      <c r="D352" s="14">
        <v>323</v>
      </c>
      <c r="E352" s="13">
        <v>228</v>
      </c>
      <c r="F352" s="13">
        <f>'Memorial de Cálculo'!K352:K352</f>
        <v>0</v>
      </c>
      <c r="G352" s="13">
        <f t="shared" si="46"/>
        <v>228</v>
      </c>
      <c r="H352" s="13">
        <f t="shared" si="47"/>
        <v>95</v>
      </c>
      <c r="I352" s="15">
        <v>52.07</v>
      </c>
      <c r="J352" s="15">
        <f t="shared" si="44"/>
        <v>16818.61</v>
      </c>
      <c r="K352" s="15">
        <f t="shared" si="45"/>
        <v>11871.96</v>
      </c>
      <c r="L352" s="15">
        <f t="shared" si="48"/>
        <v>0</v>
      </c>
      <c r="M352" s="15">
        <f t="shared" si="49"/>
        <v>11871.96</v>
      </c>
      <c r="N352" s="15">
        <f t="shared" si="50"/>
        <v>4946.6500000000015</v>
      </c>
      <c r="O352" s="22">
        <f t="shared" si="43"/>
        <v>0.70588235294117641</v>
      </c>
    </row>
    <row r="353" spans="1:15" ht="25.5" x14ac:dyDescent="0.2">
      <c r="A353" s="1" t="s">
        <v>438</v>
      </c>
      <c r="B353" s="1" t="s">
        <v>88</v>
      </c>
      <c r="C353" s="2" t="s">
        <v>7</v>
      </c>
      <c r="D353" s="14">
        <v>323</v>
      </c>
      <c r="E353" s="13">
        <v>228</v>
      </c>
      <c r="F353" s="13">
        <f>'Memorial de Cálculo'!K353:K353</f>
        <v>0</v>
      </c>
      <c r="G353" s="13">
        <f t="shared" si="46"/>
        <v>228</v>
      </c>
      <c r="H353" s="13">
        <f t="shared" si="47"/>
        <v>95</v>
      </c>
      <c r="I353" s="15">
        <v>7.42</v>
      </c>
      <c r="J353" s="15">
        <f t="shared" si="44"/>
        <v>2396.66</v>
      </c>
      <c r="K353" s="15">
        <f t="shared" si="45"/>
        <v>1691.76</v>
      </c>
      <c r="L353" s="15">
        <f t="shared" si="48"/>
        <v>0</v>
      </c>
      <c r="M353" s="15">
        <f t="shared" si="49"/>
        <v>1691.76</v>
      </c>
      <c r="N353" s="15">
        <f t="shared" si="50"/>
        <v>704.89999999999986</v>
      </c>
      <c r="O353" s="22">
        <f t="shared" si="43"/>
        <v>0.70588235294117652</v>
      </c>
    </row>
    <row r="354" spans="1:15" x14ac:dyDescent="0.2">
      <c r="A354" s="1" t="s">
        <v>439</v>
      </c>
      <c r="B354" s="1" t="s">
        <v>18</v>
      </c>
      <c r="C354" s="2" t="s">
        <v>7</v>
      </c>
      <c r="D354" s="14">
        <v>50</v>
      </c>
      <c r="E354" s="13">
        <v>0</v>
      </c>
      <c r="F354" s="13">
        <f>'Memorial de Cálculo'!K354:K354</f>
        <v>0</v>
      </c>
      <c r="G354" s="13">
        <f t="shared" si="46"/>
        <v>0</v>
      </c>
      <c r="H354" s="13">
        <f t="shared" si="47"/>
        <v>50</v>
      </c>
      <c r="I354" s="15">
        <v>42.56</v>
      </c>
      <c r="J354" s="15">
        <f t="shared" si="44"/>
        <v>2128</v>
      </c>
      <c r="K354" s="15">
        <f t="shared" si="45"/>
        <v>0</v>
      </c>
      <c r="L354" s="15">
        <f t="shared" si="48"/>
        <v>0</v>
      </c>
      <c r="M354" s="15">
        <f t="shared" si="49"/>
        <v>0</v>
      </c>
      <c r="N354" s="15">
        <f t="shared" si="50"/>
        <v>2128</v>
      </c>
      <c r="O354" s="22">
        <f t="shared" si="43"/>
        <v>0</v>
      </c>
    </row>
    <row r="355" spans="1:15" x14ac:dyDescent="0.2">
      <c r="A355" s="1" t="s">
        <v>440</v>
      </c>
      <c r="B355" s="1" t="s">
        <v>91</v>
      </c>
      <c r="C355" s="2" t="s">
        <v>19</v>
      </c>
      <c r="D355" s="14">
        <v>323</v>
      </c>
      <c r="E355" s="13">
        <v>0</v>
      </c>
      <c r="F355" s="13">
        <f>'Memorial de Cálculo'!K355:K355</f>
        <v>0</v>
      </c>
      <c r="G355" s="13">
        <f t="shared" si="46"/>
        <v>0</v>
      </c>
      <c r="H355" s="13">
        <f t="shared" si="47"/>
        <v>323</v>
      </c>
      <c r="I355" s="15">
        <v>1.58</v>
      </c>
      <c r="J355" s="15">
        <f t="shared" si="44"/>
        <v>510.34</v>
      </c>
      <c r="K355" s="15">
        <f t="shared" si="45"/>
        <v>0</v>
      </c>
      <c r="L355" s="15">
        <f t="shared" si="48"/>
        <v>0</v>
      </c>
      <c r="M355" s="15">
        <f t="shared" si="49"/>
        <v>0</v>
      </c>
      <c r="N355" s="15">
        <f t="shared" si="50"/>
        <v>510.34</v>
      </c>
      <c r="O355" s="22">
        <f t="shared" si="43"/>
        <v>0</v>
      </c>
    </row>
    <row r="356" spans="1:15" x14ac:dyDescent="0.2">
      <c r="A356" s="7" t="s">
        <v>441</v>
      </c>
      <c r="B356" s="7" t="s">
        <v>222</v>
      </c>
      <c r="C356" s="8"/>
      <c r="D356" s="16"/>
      <c r="E356" s="17"/>
      <c r="F356" s="17"/>
      <c r="G356" s="17"/>
      <c r="H356" s="17"/>
      <c r="I356" s="18"/>
      <c r="J356" s="19">
        <f>SUM(J357:J368)</f>
        <v>39405.620000000003</v>
      </c>
      <c r="K356" s="19">
        <f>SUM(K357:K368)</f>
        <v>21026.269999999997</v>
      </c>
      <c r="L356" s="19">
        <f>SUM(L357:L368)</f>
        <v>0</v>
      </c>
      <c r="M356" s="19">
        <f>SUM(M357:M368)</f>
        <v>21026.269999999997</v>
      </c>
      <c r="N356" s="19">
        <f>SUM(N357:N368)</f>
        <v>18379.349999999999</v>
      </c>
      <c r="O356" s="23">
        <f t="shared" si="43"/>
        <v>0.53358556469863927</v>
      </c>
    </row>
    <row r="357" spans="1:15" x14ac:dyDescent="0.2">
      <c r="A357" s="1" t="s">
        <v>442</v>
      </c>
      <c r="B357" s="1" t="s">
        <v>129</v>
      </c>
      <c r="C357" s="2" t="s">
        <v>7</v>
      </c>
      <c r="D357" s="14">
        <v>54.61</v>
      </c>
      <c r="E357" s="13">
        <v>54</v>
      </c>
      <c r="F357" s="13">
        <f>'Memorial de Cálculo'!K357:K357</f>
        <v>0</v>
      </c>
      <c r="G357" s="13">
        <f t="shared" si="46"/>
        <v>54</v>
      </c>
      <c r="H357" s="13">
        <f t="shared" si="47"/>
        <v>0.60999999999999943</v>
      </c>
      <c r="I357" s="15">
        <v>1.92</v>
      </c>
      <c r="J357" s="15">
        <f t="shared" si="44"/>
        <v>104.85</v>
      </c>
      <c r="K357" s="15">
        <f t="shared" si="45"/>
        <v>103.68</v>
      </c>
      <c r="L357" s="15">
        <f t="shared" si="48"/>
        <v>0</v>
      </c>
      <c r="M357" s="15">
        <f t="shared" si="49"/>
        <v>103.68</v>
      </c>
      <c r="N357" s="15">
        <f t="shared" si="50"/>
        <v>1.1699999999999875</v>
      </c>
      <c r="O357" s="22">
        <f t="shared" si="43"/>
        <v>0.98884120171673828</v>
      </c>
    </row>
    <row r="358" spans="1:15" ht="38.25" x14ac:dyDescent="0.2">
      <c r="A358" s="1" t="s">
        <v>443</v>
      </c>
      <c r="B358" s="1" t="s">
        <v>131</v>
      </c>
      <c r="C358" s="2" t="s">
        <v>12</v>
      </c>
      <c r="D358" s="14">
        <v>80.28</v>
      </c>
      <c r="E358" s="13">
        <v>47.52</v>
      </c>
      <c r="F358" s="13">
        <f>'Memorial de Cálculo'!K358:K358</f>
        <v>0</v>
      </c>
      <c r="G358" s="13">
        <f t="shared" si="46"/>
        <v>47.52</v>
      </c>
      <c r="H358" s="13">
        <f t="shared" si="47"/>
        <v>32.76</v>
      </c>
      <c r="I358" s="15">
        <v>12.11</v>
      </c>
      <c r="J358" s="15">
        <f t="shared" si="44"/>
        <v>972.19</v>
      </c>
      <c r="K358" s="15">
        <f t="shared" si="45"/>
        <v>575.47</v>
      </c>
      <c r="L358" s="15">
        <f t="shared" si="48"/>
        <v>0</v>
      </c>
      <c r="M358" s="15">
        <f t="shared" si="49"/>
        <v>575.47</v>
      </c>
      <c r="N358" s="15">
        <f t="shared" si="50"/>
        <v>396.72</v>
      </c>
      <c r="O358" s="22">
        <f t="shared" si="43"/>
        <v>0.5919316183050638</v>
      </c>
    </row>
    <row r="359" spans="1:15" ht="25.5" x14ac:dyDescent="0.2">
      <c r="A359" s="1" t="s">
        <v>444</v>
      </c>
      <c r="B359" s="1" t="s">
        <v>133</v>
      </c>
      <c r="C359" s="2" t="s">
        <v>12</v>
      </c>
      <c r="D359" s="14">
        <v>5.73</v>
      </c>
      <c r="E359" s="13">
        <v>4.32</v>
      </c>
      <c r="F359" s="13">
        <f>'Memorial de Cálculo'!K359:K359</f>
        <v>0</v>
      </c>
      <c r="G359" s="13">
        <f t="shared" si="46"/>
        <v>4.32</v>
      </c>
      <c r="H359" s="13">
        <f t="shared" si="47"/>
        <v>1.4100000000000001</v>
      </c>
      <c r="I359" s="15">
        <v>141.11000000000001</v>
      </c>
      <c r="J359" s="15">
        <f t="shared" si="44"/>
        <v>808.56</v>
      </c>
      <c r="K359" s="15">
        <f t="shared" si="45"/>
        <v>609.6</v>
      </c>
      <c r="L359" s="15">
        <f t="shared" si="48"/>
        <v>0</v>
      </c>
      <c r="M359" s="15">
        <f t="shared" si="49"/>
        <v>609.6</v>
      </c>
      <c r="N359" s="15">
        <f t="shared" si="50"/>
        <v>198.95999999999992</v>
      </c>
      <c r="O359" s="22">
        <f t="shared" si="43"/>
        <v>0.75393291777975668</v>
      </c>
    </row>
    <row r="360" spans="1:15" ht="38.25" x14ac:dyDescent="0.2">
      <c r="A360" s="1" t="s">
        <v>445</v>
      </c>
      <c r="B360" s="1" t="s">
        <v>135</v>
      </c>
      <c r="C360" s="2" t="s">
        <v>19</v>
      </c>
      <c r="D360" s="14">
        <v>54.61</v>
      </c>
      <c r="E360" s="13">
        <v>54</v>
      </c>
      <c r="F360" s="13">
        <f>'Memorial de Cálculo'!K360:K360</f>
        <v>0</v>
      </c>
      <c r="G360" s="13">
        <f t="shared" si="46"/>
        <v>54</v>
      </c>
      <c r="H360" s="13">
        <f t="shared" si="47"/>
        <v>0.60999999999999943</v>
      </c>
      <c r="I360" s="15">
        <v>149.16999999999999</v>
      </c>
      <c r="J360" s="15">
        <f t="shared" si="44"/>
        <v>8146.17</v>
      </c>
      <c r="K360" s="15">
        <f t="shared" si="45"/>
        <v>8055.18</v>
      </c>
      <c r="L360" s="15">
        <f t="shared" si="48"/>
        <v>0</v>
      </c>
      <c r="M360" s="15">
        <f t="shared" si="49"/>
        <v>8055.18</v>
      </c>
      <c r="N360" s="15">
        <f t="shared" si="50"/>
        <v>90.989999999999782</v>
      </c>
      <c r="O360" s="22">
        <f t="shared" si="43"/>
        <v>0.9888303337642107</v>
      </c>
    </row>
    <row r="361" spans="1:15" ht="25.5" x14ac:dyDescent="0.2">
      <c r="A361" s="1" t="s">
        <v>446</v>
      </c>
      <c r="B361" s="1" t="s">
        <v>139</v>
      </c>
      <c r="C361" s="2" t="s">
        <v>12</v>
      </c>
      <c r="D361" s="14">
        <v>84.13</v>
      </c>
      <c r="E361" s="13">
        <v>27.940000000000005</v>
      </c>
      <c r="F361" s="13">
        <f>'Memorial de Cálculo'!K361:K361</f>
        <v>0</v>
      </c>
      <c r="G361" s="13">
        <f t="shared" si="46"/>
        <v>27.940000000000005</v>
      </c>
      <c r="H361" s="13">
        <f t="shared" si="47"/>
        <v>56.189999999999991</v>
      </c>
      <c r="I361" s="15">
        <v>113.15</v>
      </c>
      <c r="J361" s="15">
        <f t="shared" si="44"/>
        <v>9519.31</v>
      </c>
      <c r="K361" s="15">
        <f t="shared" si="45"/>
        <v>3161.41</v>
      </c>
      <c r="L361" s="15">
        <f t="shared" si="48"/>
        <v>0</v>
      </c>
      <c r="M361" s="15">
        <f t="shared" si="49"/>
        <v>3161.41</v>
      </c>
      <c r="N361" s="15">
        <f t="shared" si="50"/>
        <v>6357.9</v>
      </c>
      <c r="O361" s="22">
        <f t="shared" si="43"/>
        <v>0.33210495298503778</v>
      </c>
    </row>
    <row r="362" spans="1:15" ht="25.5" x14ac:dyDescent="0.2">
      <c r="A362" s="1" t="s">
        <v>447</v>
      </c>
      <c r="B362" s="1" t="s">
        <v>59</v>
      </c>
      <c r="C362" s="2" t="s">
        <v>16</v>
      </c>
      <c r="D362" s="14">
        <v>3785.7</v>
      </c>
      <c r="E362" s="13">
        <v>1166.4000000000001</v>
      </c>
      <c r="F362" s="13">
        <f>'Memorial de Cálculo'!K362:K362</f>
        <v>0</v>
      </c>
      <c r="G362" s="13">
        <f t="shared" si="46"/>
        <v>1166.4000000000001</v>
      </c>
      <c r="H362" s="13">
        <f t="shared" si="47"/>
        <v>2619.2999999999997</v>
      </c>
      <c r="I362" s="15">
        <v>0.66</v>
      </c>
      <c r="J362" s="15">
        <f t="shared" si="44"/>
        <v>2498.56</v>
      </c>
      <c r="K362" s="15">
        <f t="shared" si="45"/>
        <v>769.82</v>
      </c>
      <c r="L362" s="15">
        <f t="shared" si="48"/>
        <v>0</v>
      </c>
      <c r="M362" s="15">
        <f t="shared" si="49"/>
        <v>769.82</v>
      </c>
      <c r="N362" s="15">
        <f t="shared" si="50"/>
        <v>1728.7399999999998</v>
      </c>
      <c r="O362" s="22">
        <f t="shared" si="43"/>
        <v>0.30810546875</v>
      </c>
    </row>
    <row r="363" spans="1:15" ht="25.5" x14ac:dyDescent="0.2">
      <c r="A363" s="1" t="s">
        <v>448</v>
      </c>
      <c r="B363" s="1" t="s">
        <v>144</v>
      </c>
      <c r="C363" s="2" t="s">
        <v>9</v>
      </c>
      <c r="D363" s="14">
        <v>3</v>
      </c>
      <c r="E363" s="13">
        <v>3</v>
      </c>
      <c r="F363" s="13">
        <f>'Memorial de Cálculo'!K363:K363</f>
        <v>0</v>
      </c>
      <c r="G363" s="13">
        <f t="shared" si="46"/>
        <v>3</v>
      </c>
      <c r="H363" s="13">
        <f t="shared" si="47"/>
        <v>0</v>
      </c>
      <c r="I363" s="15">
        <v>2393.75</v>
      </c>
      <c r="J363" s="15">
        <f t="shared" si="44"/>
        <v>7181.25</v>
      </c>
      <c r="K363" s="15">
        <f t="shared" si="45"/>
        <v>7181.25</v>
      </c>
      <c r="L363" s="15">
        <f t="shared" si="48"/>
        <v>0</v>
      </c>
      <c r="M363" s="15">
        <f t="shared" si="49"/>
        <v>7181.25</v>
      </c>
      <c r="N363" s="15">
        <f t="shared" si="50"/>
        <v>0</v>
      </c>
      <c r="O363" s="22">
        <f t="shared" si="43"/>
        <v>1</v>
      </c>
    </row>
    <row r="364" spans="1:15" x14ac:dyDescent="0.2">
      <c r="A364" s="1" t="s">
        <v>449</v>
      </c>
      <c r="B364" s="1" t="s">
        <v>450</v>
      </c>
      <c r="C364" s="2" t="s">
        <v>7</v>
      </c>
      <c r="D364" s="14">
        <v>2</v>
      </c>
      <c r="E364" s="13">
        <v>0</v>
      </c>
      <c r="F364" s="13">
        <f>'Memorial de Cálculo'!K364:K364</f>
        <v>0</v>
      </c>
      <c r="G364" s="13">
        <f t="shared" si="46"/>
        <v>0</v>
      </c>
      <c r="H364" s="13">
        <f t="shared" si="47"/>
        <v>2</v>
      </c>
      <c r="I364" s="15">
        <v>203</v>
      </c>
      <c r="J364" s="15">
        <f t="shared" si="44"/>
        <v>406</v>
      </c>
      <c r="K364" s="15">
        <f t="shared" si="45"/>
        <v>0</v>
      </c>
      <c r="L364" s="15">
        <f t="shared" si="48"/>
        <v>0</v>
      </c>
      <c r="M364" s="15">
        <f t="shared" si="49"/>
        <v>0</v>
      </c>
      <c r="N364" s="15">
        <f t="shared" si="50"/>
        <v>406</v>
      </c>
      <c r="O364" s="22">
        <f t="shared" si="43"/>
        <v>0</v>
      </c>
    </row>
    <row r="365" spans="1:15" ht="25.5" x14ac:dyDescent="0.2">
      <c r="A365" s="1" t="s">
        <v>451</v>
      </c>
      <c r="B365" s="1" t="s">
        <v>141</v>
      </c>
      <c r="C365" s="2" t="s">
        <v>9</v>
      </c>
      <c r="D365" s="14">
        <v>6</v>
      </c>
      <c r="E365" s="13">
        <v>0</v>
      </c>
      <c r="F365" s="13">
        <f>'Memorial de Cálculo'!K365:K365</f>
        <v>0</v>
      </c>
      <c r="G365" s="13">
        <f t="shared" si="46"/>
        <v>0</v>
      </c>
      <c r="H365" s="13">
        <f t="shared" si="47"/>
        <v>6</v>
      </c>
      <c r="I365" s="15">
        <v>754.13</v>
      </c>
      <c r="J365" s="15">
        <f t="shared" si="44"/>
        <v>4524.78</v>
      </c>
      <c r="K365" s="15">
        <f t="shared" si="45"/>
        <v>0</v>
      </c>
      <c r="L365" s="15">
        <f t="shared" si="48"/>
        <v>0</v>
      </c>
      <c r="M365" s="15">
        <f t="shared" si="49"/>
        <v>0</v>
      </c>
      <c r="N365" s="15">
        <f t="shared" si="50"/>
        <v>4524.78</v>
      </c>
      <c r="O365" s="22">
        <f t="shared" si="43"/>
        <v>0</v>
      </c>
    </row>
    <row r="366" spans="1:15" x14ac:dyDescent="0.2">
      <c r="A366" s="1" t="s">
        <v>452</v>
      </c>
      <c r="B366" s="1" t="s">
        <v>352</v>
      </c>
      <c r="C366" s="2" t="s">
        <v>10</v>
      </c>
      <c r="D366" s="14">
        <v>2</v>
      </c>
      <c r="E366" s="13">
        <v>0</v>
      </c>
      <c r="F366" s="13">
        <f>'Memorial de Cálculo'!K366:K366</f>
        <v>0</v>
      </c>
      <c r="G366" s="13">
        <f t="shared" si="46"/>
        <v>0</v>
      </c>
      <c r="H366" s="13">
        <f t="shared" si="47"/>
        <v>2</v>
      </c>
      <c r="I366" s="15">
        <v>1962</v>
      </c>
      <c r="J366" s="15">
        <f t="shared" si="44"/>
        <v>3924</v>
      </c>
      <c r="K366" s="15">
        <f t="shared" si="45"/>
        <v>0</v>
      </c>
      <c r="L366" s="15">
        <f t="shared" si="48"/>
        <v>0</v>
      </c>
      <c r="M366" s="15">
        <f t="shared" si="49"/>
        <v>0</v>
      </c>
      <c r="N366" s="15">
        <f t="shared" si="50"/>
        <v>3924</v>
      </c>
      <c r="O366" s="22">
        <f t="shared" si="43"/>
        <v>0</v>
      </c>
    </row>
    <row r="367" spans="1:15" x14ac:dyDescent="0.2">
      <c r="A367" s="1" t="s">
        <v>453</v>
      </c>
      <c r="B367" s="1" t="s">
        <v>71</v>
      </c>
      <c r="C367" s="2" t="s">
        <v>12</v>
      </c>
      <c r="D367" s="14">
        <v>84.13</v>
      </c>
      <c r="E367" s="13">
        <v>36.32</v>
      </c>
      <c r="F367" s="13">
        <f>'Memorial de Cálculo'!K367:K367</f>
        <v>0</v>
      </c>
      <c r="G367" s="13">
        <f t="shared" si="46"/>
        <v>36.32</v>
      </c>
      <c r="H367" s="13">
        <f t="shared" si="47"/>
        <v>47.809999999999995</v>
      </c>
      <c r="I367" s="15">
        <v>0.84</v>
      </c>
      <c r="J367" s="15">
        <f t="shared" si="44"/>
        <v>70.67</v>
      </c>
      <c r="K367" s="15">
        <f t="shared" si="45"/>
        <v>30.51</v>
      </c>
      <c r="L367" s="15">
        <f t="shared" si="48"/>
        <v>0</v>
      </c>
      <c r="M367" s="15">
        <f t="shared" si="49"/>
        <v>30.51</v>
      </c>
      <c r="N367" s="15">
        <f t="shared" si="50"/>
        <v>40.159999999999997</v>
      </c>
      <c r="O367" s="22">
        <f t="shared" si="43"/>
        <v>0.43172491863591339</v>
      </c>
    </row>
    <row r="368" spans="1:15" ht="25.5" x14ac:dyDescent="0.2">
      <c r="A368" s="1" t="s">
        <v>454</v>
      </c>
      <c r="B368" s="1" t="s">
        <v>434</v>
      </c>
      <c r="C368" s="2" t="s">
        <v>16</v>
      </c>
      <c r="D368" s="14">
        <v>1892.85</v>
      </c>
      <c r="E368" s="13">
        <v>817.2</v>
      </c>
      <c r="F368" s="13">
        <f>'Memorial de Cálculo'!K368:K368</f>
        <v>0</v>
      </c>
      <c r="G368" s="13">
        <f t="shared" si="46"/>
        <v>817.2</v>
      </c>
      <c r="H368" s="13">
        <f t="shared" si="47"/>
        <v>1075.6499999999999</v>
      </c>
      <c r="I368" s="15">
        <v>0.66</v>
      </c>
      <c r="J368" s="15">
        <f t="shared" si="44"/>
        <v>1249.28</v>
      </c>
      <c r="K368" s="15">
        <f t="shared" si="45"/>
        <v>539.35</v>
      </c>
      <c r="L368" s="15">
        <f t="shared" si="48"/>
        <v>0</v>
      </c>
      <c r="M368" s="15">
        <f t="shared" si="49"/>
        <v>539.35</v>
      </c>
      <c r="N368" s="15">
        <f t="shared" si="50"/>
        <v>709.93</v>
      </c>
      <c r="O368" s="22">
        <f t="shared" si="43"/>
        <v>0.43172867571721313</v>
      </c>
    </row>
    <row r="369" spans="1:15" x14ac:dyDescent="0.2">
      <c r="A369" s="7" t="s">
        <v>455</v>
      </c>
      <c r="B369" s="7" t="s">
        <v>456</v>
      </c>
      <c r="C369" s="8"/>
      <c r="D369" s="16"/>
      <c r="E369" s="17"/>
      <c r="F369" s="17"/>
      <c r="G369" s="17"/>
      <c r="H369" s="17"/>
      <c r="I369" s="18"/>
      <c r="J369" s="19">
        <f>SUM(J370)</f>
        <v>48484.6</v>
      </c>
      <c r="K369" s="19">
        <f>SUM(K370)</f>
        <v>27071.52</v>
      </c>
      <c r="L369" s="19">
        <f>SUM(L370)</f>
        <v>-75.33</v>
      </c>
      <c r="M369" s="19">
        <f>SUM(M370)</f>
        <v>26996.19</v>
      </c>
      <c r="N369" s="19">
        <f>SUM(N370)</f>
        <v>21488.41</v>
      </c>
      <c r="O369" s="23">
        <f t="shared" si="43"/>
        <v>0.5567992723462708</v>
      </c>
    </row>
    <row r="370" spans="1:15" x14ac:dyDescent="0.2">
      <c r="A370" s="7" t="s">
        <v>457</v>
      </c>
      <c r="B370" s="7" t="s">
        <v>14</v>
      </c>
      <c r="C370" s="8"/>
      <c r="D370" s="16"/>
      <c r="E370" s="17"/>
      <c r="F370" s="17"/>
      <c r="G370" s="17"/>
      <c r="H370" s="17"/>
      <c r="I370" s="18"/>
      <c r="J370" s="19">
        <f>SUM(J371:J384)</f>
        <v>48484.6</v>
      </c>
      <c r="K370" s="19">
        <f>SUM(K371:K384)</f>
        <v>27071.52</v>
      </c>
      <c r="L370" s="19">
        <f>SUM(L371:L384)</f>
        <v>-75.33</v>
      </c>
      <c r="M370" s="19">
        <f>SUM(M371:M384)</f>
        <v>26996.19</v>
      </c>
      <c r="N370" s="19">
        <f>SUM(N371:N384)</f>
        <v>21488.41</v>
      </c>
      <c r="O370" s="23">
        <f t="shared" si="43"/>
        <v>0.5567992723462708</v>
      </c>
    </row>
    <row r="371" spans="1:15" x14ac:dyDescent="0.2">
      <c r="A371" s="1" t="s">
        <v>458</v>
      </c>
      <c r="B371" s="1" t="s">
        <v>67</v>
      </c>
      <c r="C371" s="2" t="s">
        <v>19</v>
      </c>
      <c r="D371" s="14">
        <v>36.22</v>
      </c>
      <c r="E371" s="13">
        <v>34</v>
      </c>
      <c r="F371" s="13">
        <f>'Memorial de Cálculo'!K371:K371</f>
        <v>0</v>
      </c>
      <c r="G371" s="13">
        <f t="shared" si="46"/>
        <v>34</v>
      </c>
      <c r="H371" s="13">
        <f t="shared" si="47"/>
        <v>2.2199999999999989</v>
      </c>
      <c r="I371" s="15">
        <v>0.38</v>
      </c>
      <c r="J371" s="15">
        <f t="shared" si="44"/>
        <v>13.76</v>
      </c>
      <c r="K371" s="15">
        <f t="shared" si="45"/>
        <v>12.92</v>
      </c>
      <c r="L371" s="15">
        <f t="shared" si="48"/>
        <v>0</v>
      </c>
      <c r="M371" s="15">
        <f t="shared" si="49"/>
        <v>12.92</v>
      </c>
      <c r="N371" s="15">
        <f t="shared" si="50"/>
        <v>0.83999999999999986</v>
      </c>
      <c r="O371" s="22">
        <f t="shared" si="43"/>
        <v>0.93895348837209303</v>
      </c>
    </row>
    <row r="372" spans="1:15" ht="25.5" x14ac:dyDescent="0.2">
      <c r="A372" s="1" t="s">
        <v>459</v>
      </c>
      <c r="B372" s="1" t="s">
        <v>69</v>
      </c>
      <c r="C372" s="2" t="s">
        <v>12</v>
      </c>
      <c r="D372" s="14">
        <v>561.99</v>
      </c>
      <c r="E372" s="13">
        <v>69.97999999999999</v>
      </c>
      <c r="F372" s="13">
        <f>'Memorial de Cálculo'!K372:K372</f>
        <v>0</v>
      </c>
      <c r="G372" s="13">
        <f t="shared" si="46"/>
        <v>69.97999999999999</v>
      </c>
      <c r="H372" s="13">
        <f t="shared" si="47"/>
        <v>492.01</v>
      </c>
      <c r="I372" s="15">
        <v>8.67</v>
      </c>
      <c r="J372" s="15">
        <f t="shared" si="44"/>
        <v>4872.45</v>
      </c>
      <c r="K372" s="15">
        <f t="shared" si="45"/>
        <v>606.73</v>
      </c>
      <c r="L372" s="15">
        <f t="shared" si="48"/>
        <v>0</v>
      </c>
      <c r="M372" s="15">
        <f t="shared" si="49"/>
        <v>606.73</v>
      </c>
      <c r="N372" s="15">
        <f t="shared" si="50"/>
        <v>4265.7199999999993</v>
      </c>
      <c r="O372" s="22">
        <f t="shared" si="43"/>
        <v>0.12452257078061346</v>
      </c>
    </row>
    <row r="373" spans="1:15" x14ac:dyDescent="0.2">
      <c r="A373" s="1" t="s">
        <v>460</v>
      </c>
      <c r="B373" s="1" t="s">
        <v>71</v>
      </c>
      <c r="C373" s="2" t="s">
        <v>12</v>
      </c>
      <c r="D373" s="14">
        <v>701.78</v>
      </c>
      <c r="E373" s="13">
        <v>90.97999999999999</v>
      </c>
      <c r="F373" s="13">
        <f>'Memorial de Cálculo'!K373:K373</f>
        <v>0</v>
      </c>
      <c r="G373" s="13">
        <f t="shared" si="46"/>
        <v>90.97999999999999</v>
      </c>
      <c r="H373" s="13">
        <f t="shared" si="47"/>
        <v>610.79999999999995</v>
      </c>
      <c r="I373" s="15">
        <v>0.84</v>
      </c>
      <c r="J373" s="15">
        <f t="shared" si="44"/>
        <v>589.5</v>
      </c>
      <c r="K373" s="15">
        <f t="shared" si="45"/>
        <v>76.42</v>
      </c>
      <c r="L373" s="15">
        <f t="shared" si="48"/>
        <v>0</v>
      </c>
      <c r="M373" s="15">
        <f t="shared" si="49"/>
        <v>76.42</v>
      </c>
      <c r="N373" s="15">
        <f t="shared" si="50"/>
        <v>513.08000000000004</v>
      </c>
      <c r="O373" s="22">
        <f t="shared" si="43"/>
        <v>0.12963528413910094</v>
      </c>
    </row>
    <row r="374" spans="1:15" ht="25.5" x14ac:dyDescent="0.2">
      <c r="A374" s="1" t="s">
        <v>461</v>
      </c>
      <c r="B374" s="1" t="s">
        <v>434</v>
      </c>
      <c r="C374" s="2" t="s">
        <v>16</v>
      </c>
      <c r="D374" s="14">
        <v>15790.03</v>
      </c>
      <c r="E374" s="13">
        <v>2046.99</v>
      </c>
      <c r="F374" s="13">
        <f>'Memorial de Cálculo'!K374:K374</f>
        <v>0</v>
      </c>
      <c r="G374" s="13">
        <f t="shared" si="46"/>
        <v>2046.99</v>
      </c>
      <c r="H374" s="13">
        <f t="shared" si="47"/>
        <v>13743.04</v>
      </c>
      <c r="I374" s="15">
        <v>0.66</v>
      </c>
      <c r="J374" s="15">
        <f t="shared" si="44"/>
        <v>10421.42</v>
      </c>
      <c r="K374" s="15">
        <f t="shared" si="45"/>
        <v>1351.01</v>
      </c>
      <c r="L374" s="15">
        <f t="shared" si="48"/>
        <v>0</v>
      </c>
      <c r="M374" s="15">
        <f t="shared" si="49"/>
        <v>1351.01</v>
      </c>
      <c r="N374" s="15">
        <f t="shared" si="50"/>
        <v>9070.41</v>
      </c>
      <c r="O374" s="22">
        <f t="shared" si="43"/>
        <v>0.12963780367742592</v>
      </c>
    </row>
    <row r="375" spans="1:15" ht="25.5" x14ac:dyDescent="0.2">
      <c r="A375" s="1" t="s">
        <v>462</v>
      </c>
      <c r="B375" s="1" t="s">
        <v>74</v>
      </c>
      <c r="C375" s="2" t="s">
        <v>6</v>
      </c>
      <c r="D375" s="14">
        <v>246.98</v>
      </c>
      <c r="E375" s="13">
        <v>184.55</v>
      </c>
      <c r="F375" s="13">
        <f>'Memorial de Cálculo'!K375:K375</f>
        <v>0</v>
      </c>
      <c r="G375" s="13">
        <f t="shared" si="46"/>
        <v>184.55</v>
      </c>
      <c r="H375" s="13">
        <f t="shared" si="47"/>
        <v>62.429999999999978</v>
      </c>
      <c r="I375" s="15">
        <v>2.3199999999999998</v>
      </c>
      <c r="J375" s="15">
        <f t="shared" si="44"/>
        <v>572.99</v>
      </c>
      <c r="K375" s="15">
        <f t="shared" si="45"/>
        <v>428.16</v>
      </c>
      <c r="L375" s="15">
        <f t="shared" si="48"/>
        <v>0</v>
      </c>
      <c r="M375" s="15">
        <f t="shared" si="49"/>
        <v>428.16</v>
      </c>
      <c r="N375" s="15">
        <f t="shared" si="50"/>
        <v>144.82999999999998</v>
      </c>
      <c r="O375" s="22">
        <f t="shared" si="43"/>
        <v>0.74723817169584117</v>
      </c>
    </row>
    <row r="376" spans="1:15" ht="38.25" x14ac:dyDescent="0.2">
      <c r="A376" s="1" t="s">
        <v>463</v>
      </c>
      <c r="B376" s="1" t="s">
        <v>76</v>
      </c>
      <c r="C376" s="2" t="s">
        <v>12</v>
      </c>
      <c r="D376" s="14">
        <v>24.7</v>
      </c>
      <c r="E376" s="13">
        <v>19.72</v>
      </c>
      <c r="F376" s="13">
        <f>'Memorial de Cálculo'!K376:K376</f>
        <v>0</v>
      </c>
      <c r="G376" s="13">
        <f t="shared" si="46"/>
        <v>19.72</v>
      </c>
      <c r="H376" s="13">
        <f t="shared" si="47"/>
        <v>4.9800000000000004</v>
      </c>
      <c r="I376" s="15">
        <v>11.06</v>
      </c>
      <c r="J376" s="15">
        <f t="shared" si="44"/>
        <v>273.18</v>
      </c>
      <c r="K376" s="15">
        <f t="shared" si="45"/>
        <v>218.1</v>
      </c>
      <c r="L376" s="15">
        <f t="shared" si="48"/>
        <v>0</v>
      </c>
      <c r="M376" s="15">
        <f t="shared" si="49"/>
        <v>218.1</v>
      </c>
      <c r="N376" s="15">
        <f t="shared" si="50"/>
        <v>55.080000000000013</v>
      </c>
      <c r="O376" s="22">
        <f t="shared" si="43"/>
        <v>0.79837469800131777</v>
      </c>
    </row>
    <row r="377" spans="1:15" ht="25.5" x14ac:dyDescent="0.2">
      <c r="A377" s="1" t="s">
        <v>464</v>
      </c>
      <c r="B377" s="1" t="s">
        <v>78</v>
      </c>
      <c r="C377" s="2" t="s">
        <v>12</v>
      </c>
      <c r="D377" s="14">
        <v>32.11</v>
      </c>
      <c r="E377" s="13">
        <v>25.64</v>
      </c>
      <c r="F377" s="13">
        <f>'Memorial de Cálculo'!K377:K377</f>
        <v>0</v>
      </c>
      <c r="G377" s="13">
        <f t="shared" si="46"/>
        <v>25.64</v>
      </c>
      <c r="H377" s="13">
        <f t="shared" si="47"/>
        <v>6.4699999999999989</v>
      </c>
      <c r="I377" s="15">
        <v>11.04</v>
      </c>
      <c r="J377" s="15">
        <f t="shared" si="44"/>
        <v>354.49</v>
      </c>
      <c r="K377" s="15">
        <f t="shared" si="45"/>
        <v>283.07</v>
      </c>
      <c r="L377" s="15">
        <f t="shared" si="48"/>
        <v>0</v>
      </c>
      <c r="M377" s="15">
        <f t="shared" si="49"/>
        <v>283.07</v>
      </c>
      <c r="N377" s="15">
        <f t="shared" si="50"/>
        <v>71.420000000000016</v>
      </c>
      <c r="O377" s="22">
        <f t="shared" si="43"/>
        <v>0.79852746198764413</v>
      </c>
    </row>
    <row r="378" spans="1:15" ht="25.5" x14ac:dyDescent="0.2">
      <c r="A378" s="1" t="s">
        <v>465</v>
      </c>
      <c r="B378" s="1" t="s">
        <v>434</v>
      </c>
      <c r="C378" s="2" t="s">
        <v>16</v>
      </c>
      <c r="D378" s="14">
        <v>722.42</v>
      </c>
      <c r="E378" s="13">
        <v>576.80999999999995</v>
      </c>
      <c r="F378" s="13">
        <f>'Memorial de Cálculo'!K378:K378</f>
        <v>0</v>
      </c>
      <c r="G378" s="13">
        <f t="shared" si="46"/>
        <v>576.80999999999995</v>
      </c>
      <c r="H378" s="13">
        <f t="shared" si="47"/>
        <v>145.61000000000001</v>
      </c>
      <c r="I378" s="15">
        <v>0.66</v>
      </c>
      <c r="J378" s="15">
        <f t="shared" si="44"/>
        <v>476.8</v>
      </c>
      <c r="K378" s="15">
        <f t="shared" si="45"/>
        <v>380.69</v>
      </c>
      <c r="L378" s="15">
        <f t="shared" si="48"/>
        <v>0</v>
      </c>
      <c r="M378" s="15">
        <f t="shared" si="49"/>
        <v>380.69</v>
      </c>
      <c r="N378" s="15">
        <f t="shared" si="50"/>
        <v>96.110000000000014</v>
      </c>
      <c r="O378" s="22">
        <f t="shared" si="43"/>
        <v>0.79842701342281874</v>
      </c>
    </row>
    <row r="379" spans="1:15" ht="25.5" x14ac:dyDescent="0.2">
      <c r="A379" s="1" t="s">
        <v>466</v>
      </c>
      <c r="B379" s="1" t="s">
        <v>467</v>
      </c>
      <c r="C379" s="2" t="s">
        <v>12</v>
      </c>
      <c r="D379" s="14">
        <v>24.7</v>
      </c>
      <c r="E379" s="13">
        <v>19.72</v>
      </c>
      <c r="F379" s="13">
        <v>-19.72</v>
      </c>
      <c r="G379" s="13">
        <f t="shared" si="46"/>
        <v>0</v>
      </c>
      <c r="H379" s="13">
        <f t="shared" si="47"/>
        <v>24.7</v>
      </c>
      <c r="I379" s="15">
        <v>3.82</v>
      </c>
      <c r="J379" s="15">
        <f t="shared" si="44"/>
        <v>94.35</v>
      </c>
      <c r="K379" s="15">
        <f t="shared" si="45"/>
        <v>75.33</v>
      </c>
      <c r="L379" s="15">
        <f t="shared" si="48"/>
        <v>-75.33</v>
      </c>
      <c r="M379" s="15">
        <f t="shared" si="49"/>
        <v>0</v>
      </c>
      <c r="N379" s="15">
        <f t="shared" si="50"/>
        <v>94.35</v>
      </c>
      <c r="O379" s="22">
        <f t="shared" si="43"/>
        <v>0</v>
      </c>
    </row>
    <row r="380" spans="1:15" ht="25.5" x14ac:dyDescent="0.2">
      <c r="A380" s="1" t="s">
        <v>468</v>
      </c>
      <c r="B380" s="1" t="s">
        <v>17</v>
      </c>
      <c r="C380" s="2" t="s">
        <v>6</v>
      </c>
      <c r="D380" s="14">
        <v>246.98</v>
      </c>
      <c r="E380" s="13">
        <v>197.2</v>
      </c>
      <c r="F380" s="13">
        <f>'Memorial de Cálculo'!K380:K380</f>
        <v>0</v>
      </c>
      <c r="G380" s="13">
        <f t="shared" si="46"/>
        <v>197.2</v>
      </c>
      <c r="H380" s="13">
        <f t="shared" si="47"/>
        <v>49.78</v>
      </c>
      <c r="I380" s="15">
        <v>104.79</v>
      </c>
      <c r="J380" s="15">
        <f t="shared" si="44"/>
        <v>25881.03</v>
      </c>
      <c r="K380" s="15">
        <f t="shared" si="45"/>
        <v>20664.59</v>
      </c>
      <c r="L380" s="15">
        <f t="shared" si="48"/>
        <v>0</v>
      </c>
      <c r="M380" s="15">
        <f t="shared" si="49"/>
        <v>20664.59</v>
      </c>
      <c r="N380" s="15">
        <f t="shared" si="50"/>
        <v>5216.4399999999987</v>
      </c>
      <c r="O380" s="22">
        <f t="shared" si="43"/>
        <v>0.79844542508547767</v>
      </c>
    </row>
    <row r="381" spans="1:15" ht="38.25" x14ac:dyDescent="0.2">
      <c r="A381" s="1" t="s">
        <v>469</v>
      </c>
      <c r="B381" s="1" t="s">
        <v>86</v>
      </c>
      <c r="C381" s="2" t="s">
        <v>19</v>
      </c>
      <c r="D381" s="14">
        <v>72.44</v>
      </c>
      <c r="E381" s="13">
        <v>50</v>
      </c>
      <c r="F381" s="13">
        <f>'Memorial de Cálculo'!K381:K381</f>
        <v>0</v>
      </c>
      <c r="G381" s="13">
        <f t="shared" si="46"/>
        <v>50</v>
      </c>
      <c r="H381" s="13">
        <f t="shared" si="47"/>
        <v>22.439999999999998</v>
      </c>
      <c r="I381" s="15">
        <v>52.07</v>
      </c>
      <c r="J381" s="15">
        <f t="shared" si="44"/>
        <v>3771.95</v>
      </c>
      <c r="K381" s="15">
        <f t="shared" si="45"/>
        <v>2603.5</v>
      </c>
      <c r="L381" s="15">
        <f t="shared" si="48"/>
        <v>0</v>
      </c>
      <c r="M381" s="15">
        <f t="shared" si="49"/>
        <v>2603.5</v>
      </c>
      <c r="N381" s="15">
        <f t="shared" si="50"/>
        <v>1168.4499999999998</v>
      </c>
      <c r="O381" s="22">
        <f t="shared" si="43"/>
        <v>0.69022654064873612</v>
      </c>
    </row>
    <row r="382" spans="1:15" ht="25.5" x14ac:dyDescent="0.2">
      <c r="A382" s="1" t="s">
        <v>470</v>
      </c>
      <c r="B382" s="1" t="s">
        <v>88</v>
      </c>
      <c r="C382" s="2" t="s">
        <v>7</v>
      </c>
      <c r="D382" s="14">
        <v>72.44</v>
      </c>
      <c r="E382" s="13">
        <v>50</v>
      </c>
      <c r="F382" s="13">
        <f>'Memorial de Cálculo'!K382:K382</f>
        <v>0</v>
      </c>
      <c r="G382" s="13">
        <f t="shared" si="46"/>
        <v>50</v>
      </c>
      <c r="H382" s="13">
        <f t="shared" si="47"/>
        <v>22.439999999999998</v>
      </c>
      <c r="I382" s="15">
        <v>7.42</v>
      </c>
      <c r="J382" s="15">
        <f t="shared" si="44"/>
        <v>537.5</v>
      </c>
      <c r="K382" s="15">
        <f t="shared" si="45"/>
        <v>371</v>
      </c>
      <c r="L382" s="15">
        <f t="shared" si="48"/>
        <v>0</v>
      </c>
      <c r="M382" s="15">
        <f t="shared" si="49"/>
        <v>371</v>
      </c>
      <c r="N382" s="15">
        <f t="shared" si="50"/>
        <v>166.5</v>
      </c>
      <c r="O382" s="22">
        <f t="shared" si="43"/>
        <v>0.69023255813953488</v>
      </c>
    </row>
    <row r="383" spans="1:15" x14ac:dyDescent="0.2">
      <c r="A383" s="1" t="s">
        <v>471</v>
      </c>
      <c r="B383" s="1" t="s">
        <v>18</v>
      </c>
      <c r="C383" s="2" t="s">
        <v>7</v>
      </c>
      <c r="D383" s="14">
        <v>12</v>
      </c>
      <c r="E383" s="13">
        <v>0</v>
      </c>
      <c r="F383" s="13">
        <f>'Memorial de Cálculo'!K383:K383</f>
        <v>0</v>
      </c>
      <c r="G383" s="13">
        <f t="shared" si="46"/>
        <v>0</v>
      </c>
      <c r="H383" s="13">
        <f t="shared" si="47"/>
        <v>12</v>
      </c>
      <c r="I383" s="15">
        <v>42.56</v>
      </c>
      <c r="J383" s="15">
        <f t="shared" si="44"/>
        <v>510.72</v>
      </c>
      <c r="K383" s="15">
        <f t="shared" si="45"/>
        <v>0</v>
      </c>
      <c r="L383" s="15">
        <f t="shared" si="48"/>
        <v>0</v>
      </c>
      <c r="M383" s="15">
        <f t="shared" si="49"/>
        <v>0</v>
      </c>
      <c r="N383" s="15">
        <f t="shared" si="50"/>
        <v>510.72</v>
      </c>
      <c r="O383" s="22">
        <f t="shared" si="43"/>
        <v>0</v>
      </c>
    </row>
    <row r="384" spans="1:15" x14ac:dyDescent="0.2">
      <c r="A384" s="1" t="s">
        <v>472</v>
      </c>
      <c r="B384" s="1" t="s">
        <v>91</v>
      </c>
      <c r="C384" s="2" t="s">
        <v>19</v>
      </c>
      <c r="D384" s="14">
        <v>72.44</v>
      </c>
      <c r="E384" s="13">
        <v>0</v>
      </c>
      <c r="F384" s="13">
        <f>'Memorial de Cálculo'!K384:K384</f>
        <v>0</v>
      </c>
      <c r="G384" s="13">
        <f t="shared" si="46"/>
        <v>0</v>
      </c>
      <c r="H384" s="13">
        <f t="shared" si="47"/>
        <v>72.44</v>
      </c>
      <c r="I384" s="15">
        <v>1.58</v>
      </c>
      <c r="J384" s="15">
        <f t="shared" si="44"/>
        <v>114.46</v>
      </c>
      <c r="K384" s="15">
        <f t="shared" si="45"/>
        <v>0</v>
      </c>
      <c r="L384" s="15">
        <f t="shared" si="48"/>
        <v>0</v>
      </c>
      <c r="M384" s="15">
        <f t="shared" si="49"/>
        <v>0</v>
      </c>
      <c r="N384" s="15">
        <f t="shared" si="50"/>
        <v>114.46</v>
      </c>
      <c r="O384" s="22">
        <f t="shared" si="43"/>
        <v>0</v>
      </c>
    </row>
    <row r="385" spans="1:15" x14ac:dyDescent="0.2">
      <c r="A385" s="7" t="s">
        <v>473</v>
      </c>
      <c r="B385" s="7" t="s">
        <v>474</v>
      </c>
      <c r="C385" s="8"/>
      <c r="D385" s="16"/>
      <c r="E385" s="17"/>
      <c r="F385" s="17"/>
      <c r="G385" s="17"/>
      <c r="H385" s="17"/>
      <c r="I385" s="18"/>
      <c r="J385" s="19">
        <f>SUM(J386)</f>
        <v>132524.88</v>
      </c>
      <c r="K385" s="19">
        <f>SUM(K386)</f>
        <v>119208.78</v>
      </c>
      <c r="L385" s="19">
        <f>SUM(L386)</f>
        <v>0</v>
      </c>
      <c r="M385" s="19">
        <f>SUM(M386)</f>
        <v>119208.78</v>
      </c>
      <c r="N385" s="19">
        <f>SUM(N386)</f>
        <v>13316.100000000008</v>
      </c>
      <c r="O385" s="23">
        <f t="shared" si="43"/>
        <v>0.89951999956536455</v>
      </c>
    </row>
    <row r="386" spans="1:15" x14ac:dyDescent="0.2">
      <c r="A386" s="7" t="s">
        <v>475</v>
      </c>
      <c r="B386" s="7" t="s">
        <v>14</v>
      </c>
      <c r="C386" s="8"/>
      <c r="D386" s="16"/>
      <c r="E386" s="17"/>
      <c r="F386" s="17"/>
      <c r="G386" s="17"/>
      <c r="H386" s="17"/>
      <c r="I386" s="18"/>
      <c r="J386" s="19">
        <f>SUM(J387:J400)</f>
        <v>132524.88</v>
      </c>
      <c r="K386" s="19">
        <f>SUM(K387:K400)</f>
        <v>119208.78</v>
      </c>
      <c r="L386" s="19">
        <f>SUM(L387:L400)</f>
        <v>0</v>
      </c>
      <c r="M386" s="19">
        <f>SUM(M387:M400)</f>
        <v>119208.78</v>
      </c>
      <c r="N386" s="19">
        <f>SUM(N387:N400)</f>
        <v>13316.100000000008</v>
      </c>
      <c r="O386" s="23">
        <f t="shared" si="43"/>
        <v>0.89951999956536455</v>
      </c>
    </row>
    <row r="387" spans="1:15" x14ac:dyDescent="0.2">
      <c r="A387" s="1" t="s">
        <v>476</v>
      </c>
      <c r="B387" s="1" t="s">
        <v>67</v>
      </c>
      <c r="C387" s="2" t="s">
        <v>19</v>
      </c>
      <c r="D387" s="14">
        <v>144.13999999999999</v>
      </c>
      <c r="E387" s="13">
        <v>142.5</v>
      </c>
      <c r="F387" s="13">
        <f>'Memorial de Cálculo'!K387:K387</f>
        <v>0</v>
      </c>
      <c r="G387" s="13">
        <f t="shared" si="46"/>
        <v>142.5</v>
      </c>
      <c r="H387" s="13">
        <f t="shared" si="47"/>
        <v>1.6399999999999864</v>
      </c>
      <c r="I387" s="15">
        <v>0.38</v>
      </c>
      <c r="J387" s="15">
        <f t="shared" si="44"/>
        <v>54.77</v>
      </c>
      <c r="K387" s="15">
        <f t="shared" si="45"/>
        <v>54.15</v>
      </c>
      <c r="L387" s="15">
        <f t="shared" si="48"/>
        <v>0</v>
      </c>
      <c r="M387" s="15">
        <f t="shared" si="49"/>
        <v>54.15</v>
      </c>
      <c r="N387" s="15">
        <f t="shared" si="50"/>
        <v>0.62000000000000455</v>
      </c>
      <c r="O387" s="22">
        <f t="shared" si="43"/>
        <v>0.98867993427058598</v>
      </c>
    </row>
    <row r="388" spans="1:15" ht="25.5" x14ac:dyDescent="0.2">
      <c r="A388" s="1" t="s">
        <v>477</v>
      </c>
      <c r="B388" s="1" t="s">
        <v>69</v>
      </c>
      <c r="C388" s="2" t="s">
        <v>12</v>
      </c>
      <c r="D388" s="14">
        <v>571.63</v>
      </c>
      <c r="E388" s="13">
        <v>320.63</v>
      </c>
      <c r="F388" s="13">
        <f>'Memorial de Cálculo'!K388:K388</f>
        <v>0</v>
      </c>
      <c r="G388" s="13">
        <f t="shared" si="46"/>
        <v>320.63</v>
      </c>
      <c r="H388" s="13">
        <f t="shared" si="47"/>
        <v>251</v>
      </c>
      <c r="I388" s="15">
        <v>8.67</v>
      </c>
      <c r="J388" s="15">
        <f t="shared" si="44"/>
        <v>4956.03</v>
      </c>
      <c r="K388" s="15">
        <f t="shared" si="45"/>
        <v>2779.86</v>
      </c>
      <c r="L388" s="15">
        <f t="shared" si="48"/>
        <v>0</v>
      </c>
      <c r="M388" s="15">
        <f t="shared" si="49"/>
        <v>2779.86</v>
      </c>
      <c r="N388" s="15">
        <f t="shared" si="50"/>
        <v>2176.1699999999996</v>
      </c>
      <c r="O388" s="22">
        <f t="shared" si="43"/>
        <v>0.56090459500850487</v>
      </c>
    </row>
    <row r="389" spans="1:15" x14ac:dyDescent="0.2">
      <c r="A389" s="1" t="s">
        <v>478</v>
      </c>
      <c r="B389" s="1" t="s">
        <v>71</v>
      </c>
      <c r="C389" s="2" t="s">
        <v>12</v>
      </c>
      <c r="D389" s="14">
        <v>692.97</v>
      </c>
      <c r="E389" s="13">
        <v>416.82</v>
      </c>
      <c r="F389" s="13">
        <f>'Memorial de Cálculo'!K389:K389</f>
        <v>0</v>
      </c>
      <c r="G389" s="13">
        <f t="shared" si="46"/>
        <v>416.82</v>
      </c>
      <c r="H389" s="13">
        <f t="shared" si="47"/>
        <v>276.15000000000003</v>
      </c>
      <c r="I389" s="15">
        <v>0.84</v>
      </c>
      <c r="J389" s="15">
        <f t="shared" si="44"/>
        <v>582.09</v>
      </c>
      <c r="K389" s="15">
        <f t="shared" si="45"/>
        <v>350.13</v>
      </c>
      <c r="L389" s="15">
        <f t="shared" si="48"/>
        <v>0</v>
      </c>
      <c r="M389" s="15">
        <f t="shared" si="49"/>
        <v>350.13</v>
      </c>
      <c r="N389" s="15">
        <f t="shared" si="50"/>
        <v>231.96000000000004</v>
      </c>
      <c r="O389" s="22">
        <f t="shared" si="43"/>
        <v>0.60150492191929084</v>
      </c>
    </row>
    <row r="390" spans="1:15" ht="25.5" x14ac:dyDescent="0.2">
      <c r="A390" s="1" t="s">
        <v>479</v>
      </c>
      <c r="B390" s="1" t="s">
        <v>434</v>
      </c>
      <c r="C390" s="2" t="s">
        <v>16</v>
      </c>
      <c r="D390" s="14">
        <v>15591.71</v>
      </c>
      <c r="E390" s="13">
        <v>9378.2799999999988</v>
      </c>
      <c r="F390" s="13">
        <f>'Memorial de Cálculo'!K390:K390</f>
        <v>0</v>
      </c>
      <c r="G390" s="13">
        <f t="shared" si="46"/>
        <v>9378.2799999999988</v>
      </c>
      <c r="H390" s="13">
        <f t="shared" si="47"/>
        <v>6213.43</v>
      </c>
      <c r="I390" s="15">
        <v>0.66</v>
      </c>
      <c r="J390" s="15">
        <f t="shared" si="44"/>
        <v>10290.530000000001</v>
      </c>
      <c r="K390" s="15">
        <f>ROUND(E390*I390,2)+0.01</f>
        <v>6189.67</v>
      </c>
      <c r="L390" s="15">
        <f t="shared" si="48"/>
        <v>0</v>
      </c>
      <c r="M390" s="15">
        <f t="shared" si="49"/>
        <v>6189.67</v>
      </c>
      <c r="N390" s="15">
        <f t="shared" si="50"/>
        <v>4100.8600000000006</v>
      </c>
      <c r="O390" s="22">
        <f t="shared" si="43"/>
        <v>0.60149185707636044</v>
      </c>
    </row>
    <row r="391" spans="1:15" ht="25.5" x14ac:dyDescent="0.2">
      <c r="A391" s="1" t="s">
        <v>480</v>
      </c>
      <c r="B391" s="1" t="s">
        <v>74</v>
      </c>
      <c r="C391" s="2" t="s">
        <v>6</v>
      </c>
      <c r="D391" s="14">
        <v>865.14</v>
      </c>
      <c r="E391" s="13">
        <v>855</v>
      </c>
      <c r="F391" s="13">
        <f>'Memorial de Cálculo'!K391:K391</f>
        <v>0</v>
      </c>
      <c r="G391" s="13">
        <f t="shared" si="46"/>
        <v>855</v>
      </c>
      <c r="H391" s="13">
        <f t="shared" si="47"/>
        <v>10.139999999999986</v>
      </c>
      <c r="I391" s="15">
        <v>2.3199999999999998</v>
      </c>
      <c r="J391" s="15">
        <f t="shared" si="44"/>
        <v>2007.12</v>
      </c>
      <c r="K391" s="15">
        <f t="shared" si="45"/>
        <v>1983.6</v>
      </c>
      <c r="L391" s="15">
        <f t="shared" si="48"/>
        <v>0</v>
      </c>
      <c r="M391" s="15">
        <f t="shared" si="49"/>
        <v>1983.6</v>
      </c>
      <c r="N391" s="15">
        <f t="shared" si="50"/>
        <v>23.519999999999982</v>
      </c>
      <c r="O391" s="22">
        <f t="shared" ref="O391:O454" si="51">M391/J391</f>
        <v>0.98828171708716972</v>
      </c>
    </row>
    <row r="392" spans="1:15" ht="38.25" x14ac:dyDescent="0.2">
      <c r="A392" s="1" t="s">
        <v>481</v>
      </c>
      <c r="B392" s="1" t="s">
        <v>76</v>
      </c>
      <c r="C392" s="2" t="s">
        <v>12</v>
      </c>
      <c r="D392" s="14">
        <v>86.51</v>
      </c>
      <c r="E392" s="13">
        <v>29.1</v>
      </c>
      <c r="F392" s="13">
        <f>'Memorial de Cálculo'!K392:K392</f>
        <v>0</v>
      </c>
      <c r="G392" s="13">
        <f t="shared" si="46"/>
        <v>29.1</v>
      </c>
      <c r="H392" s="13">
        <f t="shared" si="47"/>
        <v>57.410000000000004</v>
      </c>
      <c r="I392" s="15">
        <v>11.06</v>
      </c>
      <c r="J392" s="15">
        <f t="shared" si="44"/>
        <v>956.8</v>
      </c>
      <c r="K392" s="15">
        <f t="shared" si="45"/>
        <v>321.85000000000002</v>
      </c>
      <c r="L392" s="15">
        <f t="shared" si="48"/>
        <v>0</v>
      </c>
      <c r="M392" s="15">
        <f t="shared" si="49"/>
        <v>321.85000000000002</v>
      </c>
      <c r="N392" s="15">
        <f t="shared" si="50"/>
        <v>634.94999999999993</v>
      </c>
      <c r="O392" s="22">
        <f t="shared" si="51"/>
        <v>0.33638168896321075</v>
      </c>
    </row>
    <row r="393" spans="1:15" ht="25.5" x14ac:dyDescent="0.2">
      <c r="A393" s="1" t="s">
        <v>482</v>
      </c>
      <c r="B393" s="1" t="s">
        <v>78</v>
      </c>
      <c r="C393" s="2" t="s">
        <v>12</v>
      </c>
      <c r="D393" s="14">
        <v>112.47</v>
      </c>
      <c r="E393" s="13">
        <v>37.83</v>
      </c>
      <c r="F393" s="13">
        <f>'Memorial de Cálculo'!K393:K393</f>
        <v>0</v>
      </c>
      <c r="G393" s="13">
        <f t="shared" si="46"/>
        <v>37.83</v>
      </c>
      <c r="H393" s="13">
        <f t="shared" si="47"/>
        <v>74.64</v>
      </c>
      <c r="I393" s="15">
        <v>11.04</v>
      </c>
      <c r="J393" s="15">
        <f t="shared" ref="J393:J456" si="52">ROUND(D393*I393,2)</f>
        <v>1241.67</v>
      </c>
      <c r="K393" s="15">
        <f t="shared" ref="K393:K456" si="53">ROUND(E393*I393,2)</f>
        <v>417.64</v>
      </c>
      <c r="L393" s="15">
        <f t="shared" si="48"/>
        <v>0</v>
      </c>
      <c r="M393" s="15">
        <f t="shared" si="49"/>
        <v>417.64</v>
      </c>
      <c r="N393" s="15">
        <f t="shared" si="50"/>
        <v>824.03000000000009</v>
      </c>
      <c r="O393" s="22">
        <f t="shared" si="51"/>
        <v>0.33635345945380007</v>
      </c>
    </row>
    <row r="394" spans="1:15" ht="25.5" x14ac:dyDescent="0.2">
      <c r="A394" s="1" t="s">
        <v>483</v>
      </c>
      <c r="B394" s="1" t="s">
        <v>434</v>
      </c>
      <c r="C394" s="2" t="s">
        <v>16</v>
      </c>
      <c r="D394" s="14">
        <v>2530.5300000000002</v>
      </c>
      <c r="E394" s="13">
        <v>851.18</v>
      </c>
      <c r="F394" s="13">
        <f>'Memorial de Cálculo'!K394:K394</f>
        <v>0</v>
      </c>
      <c r="G394" s="13">
        <f t="shared" si="46"/>
        <v>851.18</v>
      </c>
      <c r="H394" s="13">
        <f t="shared" si="47"/>
        <v>1679.3500000000004</v>
      </c>
      <c r="I394" s="15">
        <v>0.66</v>
      </c>
      <c r="J394" s="15">
        <f t="shared" si="52"/>
        <v>1670.15</v>
      </c>
      <c r="K394" s="15">
        <f t="shared" si="53"/>
        <v>561.78</v>
      </c>
      <c r="L394" s="15">
        <f t="shared" si="48"/>
        <v>0</v>
      </c>
      <c r="M394" s="15">
        <f t="shared" si="49"/>
        <v>561.78</v>
      </c>
      <c r="N394" s="15">
        <f t="shared" si="50"/>
        <v>1108.3700000000001</v>
      </c>
      <c r="O394" s="22">
        <f t="shared" si="51"/>
        <v>0.33636499715594403</v>
      </c>
    </row>
    <row r="395" spans="1:15" ht="25.5" x14ac:dyDescent="0.2">
      <c r="A395" s="1" t="s">
        <v>484</v>
      </c>
      <c r="B395" s="1" t="s">
        <v>215</v>
      </c>
      <c r="C395" s="2" t="s">
        <v>12</v>
      </c>
      <c r="D395" s="14">
        <v>86.51</v>
      </c>
      <c r="E395" s="13">
        <v>0</v>
      </c>
      <c r="F395" s="13">
        <f>'Memorial de Cálculo'!K395:K395</f>
        <v>0</v>
      </c>
      <c r="G395" s="13">
        <f t="shared" si="46"/>
        <v>0</v>
      </c>
      <c r="H395" s="13">
        <f t="shared" si="47"/>
        <v>86.51</v>
      </c>
      <c r="I395" s="15">
        <v>3.82</v>
      </c>
      <c r="J395" s="15">
        <f t="shared" si="52"/>
        <v>330.47</v>
      </c>
      <c r="K395" s="15">
        <f t="shared" si="53"/>
        <v>0</v>
      </c>
      <c r="L395" s="15">
        <f t="shared" si="48"/>
        <v>0</v>
      </c>
      <c r="M395" s="15">
        <f t="shared" si="49"/>
        <v>0</v>
      </c>
      <c r="N395" s="15">
        <f t="shared" si="50"/>
        <v>330.47</v>
      </c>
      <c r="O395" s="22">
        <f t="shared" si="51"/>
        <v>0</v>
      </c>
    </row>
    <row r="396" spans="1:15" ht="25.5" x14ac:dyDescent="0.2">
      <c r="A396" s="1" t="s">
        <v>485</v>
      </c>
      <c r="B396" s="1" t="s">
        <v>17</v>
      </c>
      <c r="C396" s="2" t="s">
        <v>6</v>
      </c>
      <c r="D396" s="14">
        <v>865.14</v>
      </c>
      <c r="E396" s="13">
        <v>855</v>
      </c>
      <c r="F396" s="13">
        <f>'Memorial de Cálculo'!K396:K396</f>
        <v>0</v>
      </c>
      <c r="G396" s="13">
        <f t="shared" si="46"/>
        <v>855</v>
      </c>
      <c r="H396" s="13">
        <f t="shared" si="47"/>
        <v>10.139999999999986</v>
      </c>
      <c r="I396" s="15">
        <v>104.79</v>
      </c>
      <c r="J396" s="15">
        <f t="shared" si="52"/>
        <v>90658.02</v>
      </c>
      <c r="K396" s="15">
        <f t="shared" si="53"/>
        <v>89595.45</v>
      </c>
      <c r="L396" s="15">
        <f t="shared" si="48"/>
        <v>0</v>
      </c>
      <c r="M396" s="15">
        <f t="shared" si="49"/>
        <v>89595.45</v>
      </c>
      <c r="N396" s="15">
        <f t="shared" si="50"/>
        <v>1062.570000000007</v>
      </c>
      <c r="O396" s="22">
        <f t="shared" si="51"/>
        <v>0.98827936017133389</v>
      </c>
    </row>
    <row r="397" spans="1:15" ht="38.25" x14ac:dyDescent="0.2">
      <c r="A397" s="1" t="s">
        <v>486</v>
      </c>
      <c r="B397" s="1" t="s">
        <v>86</v>
      </c>
      <c r="C397" s="2" t="s">
        <v>19</v>
      </c>
      <c r="D397" s="14">
        <v>289</v>
      </c>
      <c r="E397" s="13">
        <v>285</v>
      </c>
      <c r="F397" s="13">
        <f>'Memorial de Cálculo'!K397:K397</f>
        <v>0</v>
      </c>
      <c r="G397" s="13">
        <f t="shared" si="46"/>
        <v>285</v>
      </c>
      <c r="H397" s="13">
        <f t="shared" si="47"/>
        <v>4</v>
      </c>
      <c r="I397" s="15">
        <v>52.07</v>
      </c>
      <c r="J397" s="15">
        <f t="shared" si="52"/>
        <v>15048.23</v>
      </c>
      <c r="K397" s="15">
        <f t="shared" si="53"/>
        <v>14839.95</v>
      </c>
      <c r="L397" s="15">
        <f t="shared" si="48"/>
        <v>0</v>
      </c>
      <c r="M397" s="15">
        <f t="shared" si="49"/>
        <v>14839.95</v>
      </c>
      <c r="N397" s="15">
        <f t="shared" si="50"/>
        <v>208.27999999999884</v>
      </c>
      <c r="O397" s="22">
        <f t="shared" si="51"/>
        <v>0.98615916955017313</v>
      </c>
    </row>
    <row r="398" spans="1:15" ht="25.5" x14ac:dyDescent="0.2">
      <c r="A398" s="1" t="s">
        <v>487</v>
      </c>
      <c r="B398" s="1" t="s">
        <v>88</v>
      </c>
      <c r="C398" s="2" t="s">
        <v>7</v>
      </c>
      <c r="D398" s="14">
        <v>289</v>
      </c>
      <c r="E398" s="13">
        <v>285</v>
      </c>
      <c r="F398" s="13">
        <f>'Memorial de Cálculo'!K398:K398</f>
        <v>0</v>
      </c>
      <c r="G398" s="13">
        <f t="shared" ref="G398:G461" si="54">E398+F398</f>
        <v>285</v>
      </c>
      <c r="H398" s="13">
        <f t="shared" ref="H398:H461" si="55">D398-G398</f>
        <v>4</v>
      </c>
      <c r="I398" s="15">
        <v>7.42</v>
      </c>
      <c r="J398" s="15">
        <f t="shared" si="52"/>
        <v>2144.38</v>
      </c>
      <c r="K398" s="15">
        <f t="shared" si="53"/>
        <v>2114.6999999999998</v>
      </c>
      <c r="L398" s="15">
        <f t="shared" si="48"/>
        <v>0</v>
      </c>
      <c r="M398" s="15">
        <f t="shared" si="49"/>
        <v>2114.6999999999998</v>
      </c>
      <c r="N398" s="15">
        <f t="shared" si="50"/>
        <v>29.680000000000291</v>
      </c>
      <c r="O398" s="22">
        <f t="shared" si="51"/>
        <v>0.98615916955017291</v>
      </c>
    </row>
    <row r="399" spans="1:15" x14ac:dyDescent="0.2">
      <c r="A399" s="1" t="s">
        <v>488</v>
      </c>
      <c r="B399" s="1" t="s">
        <v>18</v>
      </c>
      <c r="C399" s="2" t="s">
        <v>7</v>
      </c>
      <c r="D399" s="14">
        <v>50</v>
      </c>
      <c r="E399" s="13">
        <v>0</v>
      </c>
      <c r="F399" s="13">
        <f>'Memorial de Cálculo'!K399:K399</f>
        <v>0</v>
      </c>
      <c r="G399" s="13">
        <f t="shared" si="54"/>
        <v>0</v>
      </c>
      <c r="H399" s="13">
        <f t="shared" si="55"/>
        <v>50</v>
      </c>
      <c r="I399" s="15">
        <v>42.56</v>
      </c>
      <c r="J399" s="15">
        <f t="shared" si="52"/>
        <v>2128</v>
      </c>
      <c r="K399" s="15">
        <f t="shared" si="53"/>
        <v>0</v>
      </c>
      <c r="L399" s="15">
        <f t="shared" si="48"/>
        <v>0</v>
      </c>
      <c r="M399" s="15">
        <f t="shared" si="49"/>
        <v>0</v>
      </c>
      <c r="N399" s="15">
        <f t="shared" si="50"/>
        <v>2128</v>
      </c>
      <c r="O399" s="22">
        <f t="shared" si="51"/>
        <v>0</v>
      </c>
    </row>
    <row r="400" spans="1:15" x14ac:dyDescent="0.2">
      <c r="A400" s="1" t="s">
        <v>489</v>
      </c>
      <c r="B400" s="1" t="s">
        <v>91</v>
      </c>
      <c r="C400" s="2" t="s">
        <v>19</v>
      </c>
      <c r="D400" s="14">
        <v>289</v>
      </c>
      <c r="E400" s="13">
        <v>0</v>
      </c>
      <c r="F400" s="13">
        <f>'Memorial de Cálculo'!K400:K400</f>
        <v>0</v>
      </c>
      <c r="G400" s="13">
        <f t="shared" si="54"/>
        <v>0</v>
      </c>
      <c r="H400" s="13">
        <f t="shared" si="55"/>
        <v>289</v>
      </c>
      <c r="I400" s="15">
        <v>1.58</v>
      </c>
      <c r="J400" s="15">
        <f t="shared" si="52"/>
        <v>456.62</v>
      </c>
      <c r="K400" s="15">
        <f t="shared" si="53"/>
        <v>0</v>
      </c>
      <c r="L400" s="15">
        <f t="shared" si="48"/>
        <v>0</v>
      </c>
      <c r="M400" s="15">
        <f t="shared" si="49"/>
        <v>0</v>
      </c>
      <c r="N400" s="15">
        <f t="shared" si="50"/>
        <v>456.62</v>
      </c>
      <c r="O400" s="22">
        <f t="shared" si="51"/>
        <v>0</v>
      </c>
    </row>
    <row r="401" spans="1:15" x14ac:dyDescent="0.2">
      <c r="A401" s="7" t="s">
        <v>490</v>
      </c>
      <c r="B401" s="7" t="s">
        <v>955</v>
      </c>
      <c r="C401" s="8"/>
      <c r="D401" s="16"/>
      <c r="E401" s="17"/>
      <c r="F401" s="17"/>
      <c r="G401" s="17"/>
      <c r="H401" s="17"/>
      <c r="I401" s="18"/>
      <c r="J401" s="19">
        <f>SUM(J402)</f>
        <v>90475.47</v>
      </c>
      <c r="K401" s="19">
        <f>SUM(K402)</f>
        <v>0</v>
      </c>
      <c r="L401" s="19">
        <f>SUM(L402)</f>
        <v>0</v>
      </c>
      <c r="M401" s="19">
        <f>SUM(M402)</f>
        <v>0</v>
      </c>
      <c r="N401" s="19">
        <f>SUM(N402)</f>
        <v>90475.47</v>
      </c>
      <c r="O401" s="23">
        <f t="shared" si="51"/>
        <v>0</v>
      </c>
    </row>
    <row r="402" spans="1:15" x14ac:dyDescent="0.2">
      <c r="A402" s="7" t="s">
        <v>491</v>
      </c>
      <c r="B402" s="7" t="s">
        <v>14</v>
      </c>
      <c r="C402" s="8"/>
      <c r="D402" s="16"/>
      <c r="E402" s="17"/>
      <c r="F402" s="17"/>
      <c r="G402" s="17"/>
      <c r="H402" s="17"/>
      <c r="I402" s="18"/>
      <c r="J402" s="19">
        <f>SUM(J403:J416)</f>
        <v>90475.47</v>
      </c>
      <c r="K402" s="19">
        <f>SUM(K403:K416)</f>
        <v>0</v>
      </c>
      <c r="L402" s="19">
        <f>SUM(L403:L416)</f>
        <v>0</v>
      </c>
      <c r="M402" s="19">
        <f>SUM(M403:M416)</f>
        <v>0</v>
      </c>
      <c r="N402" s="19">
        <f>SUM(N403:N416)</f>
        <v>90475.47</v>
      </c>
      <c r="O402" s="23">
        <f t="shared" si="51"/>
        <v>0</v>
      </c>
    </row>
    <row r="403" spans="1:15" x14ac:dyDescent="0.2">
      <c r="A403" s="1" t="s">
        <v>492</v>
      </c>
      <c r="B403" s="1" t="s">
        <v>67</v>
      </c>
      <c r="C403" s="2" t="s">
        <v>19</v>
      </c>
      <c r="D403" s="14">
        <v>103.82</v>
      </c>
      <c r="E403" s="13">
        <v>0</v>
      </c>
      <c r="F403" s="13">
        <f>'Memorial de Cálculo'!K403:K403</f>
        <v>0</v>
      </c>
      <c r="G403" s="13">
        <f t="shared" si="54"/>
        <v>0</v>
      </c>
      <c r="H403" s="13">
        <f t="shared" si="55"/>
        <v>103.82</v>
      </c>
      <c r="I403" s="15">
        <v>0.38</v>
      </c>
      <c r="J403" s="15">
        <f t="shared" si="52"/>
        <v>39.450000000000003</v>
      </c>
      <c r="K403" s="15">
        <f t="shared" si="53"/>
        <v>0</v>
      </c>
      <c r="L403" s="15">
        <f t="shared" si="48"/>
        <v>0</v>
      </c>
      <c r="M403" s="15">
        <f t="shared" si="49"/>
        <v>0</v>
      </c>
      <c r="N403" s="15">
        <f t="shared" si="50"/>
        <v>39.450000000000003</v>
      </c>
      <c r="O403" s="22">
        <f t="shared" si="51"/>
        <v>0</v>
      </c>
    </row>
    <row r="404" spans="1:15" ht="25.5" x14ac:dyDescent="0.2">
      <c r="A404" s="1" t="s">
        <v>493</v>
      </c>
      <c r="B404" s="1" t="s">
        <v>69</v>
      </c>
      <c r="C404" s="2" t="s">
        <v>12</v>
      </c>
      <c r="D404" s="14">
        <v>195.22</v>
      </c>
      <c r="E404" s="13">
        <v>0</v>
      </c>
      <c r="F404" s="13">
        <f>'Memorial de Cálculo'!K404:K404</f>
        <v>0</v>
      </c>
      <c r="G404" s="13">
        <f t="shared" si="54"/>
        <v>0</v>
      </c>
      <c r="H404" s="13">
        <f t="shared" si="55"/>
        <v>195.22</v>
      </c>
      <c r="I404" s="15">
        <v>8.67</v>
      </c>
      <c r="J404" s="15">
        <f t="shared" si="52"/>
        <v>1692.56</v>
      </c>
      <c r="K404" s="15">
        <f t="shared" si="53"/>
        <v>0</v>
      </c>
      <c r="L404" s="15">
        <f t="shared" si="48"/>
        <v>0</v>
      </c>
      <c r="M404" s="15">
        <f t="shared" si="49"/>
        <v>0</v>
      </c>
      <c r="N404" s="15">
        <f t="shared" si="50"/>
        <v>1692.56</v>
      </c>
      <c r="O404" s="22">
        <f t="shared" si="51"/>
        <v>0</v>
      </c>
    </row>
    <row r="405" spans="1:15" x14ac:dyDescent="0.2">
      <c r="A405" s="1" t="s">
        <v>494</v>
      </c>
      <c r="B405" s="1" t="s">
        <v>71</v>
      </c>
      <c r="C405" s="2" t="s">
        <v>12</v>
      </c>
      <c r="D405" s="14">
        <v>229.62</v>
      </c>
      <c r="E405" s="13">
        <v>0</v>
      </c>
      <c r="F405" s="13">
        <f>'Memorial de Cálculo'!K405:K405</f>
        <v>0</v>
      </c>
      <c r="G405" s="13">
        <f t="shared" si="54"/>
        <v>0</v>
      </c>
      <c r="H405" s="13">
        <f t="shared" si="55"/>
        <v>229.62</v>
      </c>
      <c r="I405" s="15">
        <v>0.84</v>
      </c>
      <c r="J405" s="15">
        <f t="shared" si="52"/>
        <v>192.88</v>
      </c>
      <c r="K405" s="15">
        <f t="shared" si="53"/>
        <v>0</v>
      </c>
      <c r="L405" s="15">
        <f t="shared" si="48"/>
        <v>0</v>
      </c>
      <c r="M405" s="15">
        <f t="shared" si="49"/>
        <v>0</v>
      </c>
      <c r="N405" s="15">
        <f t="shared" si="50"/>
        <v>192.88</v>
      </c>
      <c r="O405" s="22">
        <f t="shared" si="51"/>
        <v>0</v>
      </c>
    </row>
    <row r="406" spans="1:15" ht="25.5" x14ac:dyDescent="0.2">
      <c r="A406" s="1" t="s">
        <v>495</v>
      </c>
      <c r="B406" s="1" t="s">
        <v>434</v>
      </c>
      <c r="C406" s="2" t="s">
        <v>16</v>
      </c>
      <c r="D406" s="14">
        <v>5166.43</v>
      </c>
      <c r="E406" s="13">
        <v>0</v>
      </c>
      <c r="F406" s="13">
        <f>'Memorial de Cálculo'!K406:K406</f>
        <v>0</v>
      </c>
      <c r="G406" s="13">
        <f t="shared" si="54"/>
        <v>0</v>
      </c>
      <c r="H406" s="13">
        <f t="shared" si="55"/>
        <v>5166.43</v>
      </c>
      <c r="I406" s="15">
        <v>0.66</v>
      </c>
      <c r="J406" s="15">
        <f t="shared" si="52"/>
        <v>3409.84</v>
      </c>
      <c r="K406" s="15">
        <f t="shared" si="53"/>
        <v>0</v>
      </c>
      <c r="L406" s="15">
        <f t="shared" si="48"/>
        <v>0</v>
      </c>
      <c r="M406" s="15">
        <f t="shared" si="49"/>
        <v>0</v>
      </c>
      <c r="N406" s="15">
        <f t="shared" si="50"/>
        <v>3409.84</v>
      </c>
      <c r="O406" s="22">
        <f t="shared" si="51"/>
        <v>0</v>
      </c>
    </row>
    <row r="407" spans="1:15" ht="25.5" x14ac:dyDescent="0.2">
      <c r="A407" s="1" t="s">
        <v>496</v>
      </c>
      <c r="B407" s="1" t="s">
        <v>74</v>
      </c>
      <c r="C407" s="2" t="s">
        <v>6</v>
      </c>
      <c r="D407" s="14">
        <v>615.11</v>
      </c>
      <c r="E407" s="13">
        <v>0</v>
      </c>
      <c r="F407" s="13">
        <f>'Memorial de Cálculo'!K407:K407</f>
        <v>0</v>
      </c>
      <c r="G407" s="13">
        <f t="shared" si="54"/>
        <v>0</v>
      </c>
      <c r="H407" s="13">
        <f t="shared" si="55"/>
        <v>615.11</v>
      </c>
      <c r="I407" s="15">
        <v>2.3199999999999998</v>
      </c>
      <c r="J407" s="15">
        <f t="shared" si="52"/>
        <v>1427.06</v>
      </c>
      <c r="K407" s="15">
        <f t="shared" si="53"/>
        <v>0</v>
      </c>
      <c r="L407" s="15">
        <f t="shared" si="48"/>
        <v>0</v>
      </c>
      <c r="M407" s="15">
        <f t="shared" si="49"/>
        <v>0</v>
      </c>
      <c r="N407" s="15">
        <f t="shared" si="50"/>
        <v>1427.06</v>
      </c>
      <c r="O407" s="22">
        <f t="shared" si="51"/>
        <v>0</v>
      </c>
    </row>
    <row r="408" spans="1:15" ht="38.25" x14ac:dyDescent="0.2">
      <c r="A408" s="1" t="s">
        <v>497</v>
      </c>
      <c r="B408" s="1" t="s">
        <v>76</v>
      </c>
      <c r="C408" s="2" t="s">
        <v>12</v>
      </c>
      <c r="D408" s="14">
        <v>61.51</v>
      </c>
      <c r="E408" s="13">
        <v>0</v>
      </c>
      <c r="F408" s="13">
        <f>'Memorial de Cálculo'!K408:K408</f>
        <v>0</v>
      </c>
      <c r="G408" s="13">
        <f t="shared" si="54"/>
        <v>0</v>
      </c>
      <c r="H408" s="13">
        <f t="shared" si="55"/>
        <v>61.51</v>
      </c>
      <c r="I408" s="15">
        <v>11.06</v>
      </c>
      <c r="J408" s="15">
        <f t="shared" si="52"/>
        <v>680.3</v>
      </c>
      <c r="K408" s="15">
        <f t="shared" si="53"/>
        <v>0</v>
      </c>
      <c r="L408" s="15">
        <f t="shared" si="48"/>
        <v>0</v>
      </c>
      <c r="M408" s="15">
        <f t="shared" si="49"/>
        <v>0</v>
      </c>
      <c r="N408" s="15">
        <f t="shared" si="50"/>
        <v>680.3</v>
      </c>
      <c r="O408" s="22">
        <f t="shared" si="51"/>
        <v>0</v>
      </c>
    </row>
    <row r="409" spans="1:15" ht="25.5" x14ac:dyDescent="0.2">
      <c r="A409" s="1" t="s">
        <v>498</v>
      </c>
      <c r="B409" s="1" t="s">
        <v>78</v>
      </c>
      <c r="C409" s="2" t="s">
        <v>12</v>
      </c>
      <c r="D409" s="14">
        <v>79.959999999999994</v>
      </c>
      <c r="E409" s="13">
        <v>0</v>
      </c>
      <c r="F409" s="13">
        <f>'Memorial de Cálculo'!K409:K409</f>
        <v>0</v>
      </c>
      <c r="G409" s="13">
        <f t="shared" si="54"/>
        <v>0</v>
      </c>
      <c r="H409" s="13">
        <f t="shared" si="55"/>
        <v>79.959999999999994</v>
      </c>
      <c r="I409" s="15">
        <v>11.04</v>
      </c>
      <c r="J409" s="15">
        <f t="shared" si="52"/>
        <v>882.76</v>
      </c>
      <c r="K409" s="15">
        <f t="shared" si="53"/>
        <v>0</v>
      </c>
      <c r="L409" s="15">
        <f t="shared" si="48"/>
        <v>0</v>
      </c>
      <c r="M409" s="15">
        <f t="shared" si="49"/>
        <v>0</v>
      </c>
      <c r="N409" s="15">
        <f t="shared" si="50"/>
        <v>882.76</v>
      </c>
      <c r="O409" s="22">
        <f t="shared" si="51"/>
        <v>0</v>
      </c>
    </row>
    <row r="410" spans="1:15" ht="25.5" x14ac:dyDescent="0.2">
      <c r="A410" s="1" t="s">
        <v>499</v>
      </c>
      <c r="B410" s="1" t="s">
        <v>434</v>
      </c>
      <c r="C410" s="2" t="s">
        <v>16</v>
      </c>
      <c r="D410" s="14">
        <v>1799.2</v>
      </c>
      <c r="E410" s="13">
        <v>0</v>
      </c>
      <c r="F410" s="13">
        <f>'Memorial de Cálculo'!K410:K410</f>
        <v>0</v>
      </c>
      <c r="G410" s="13">
        <f t="shared" si="54"/>
        <v>0</v>
      </c>
      <c r="H410" s="13">
        <f t="shared" si="55"/>
        <v>1799.2</v>
      </c>
      <c r="I410" s="15">
        <v>0.66</v>
      </c>
      <c r="J410" s="15">
        <f t="shared" si="52"/>
        <v>1187.47</v>
      </c>
      <c r="K410" s="15">
        <f t="shared" si="53"/>
        <v>0</v>
      </c>
      <c r="L410" s="15">
        <f t="shared" si="48"/>
        <v>0</v>
      </c>
      <c r="M410" s="15">
        <f t="shared" si="49"/>
        <v>0</v>
      </c>
      <c r="N410" s="15">
        <f t="shared" si="50"/>
        <v>1187.47</v>
      </c>
      <c r="O410" s="22">
        <f t="shared" si="51"/>
        <v>0</v>
      </c>
    </row>
    <row r="411" spans="1:15" ht="25.5" x14ac:dyDescent="0.2">
      <c r="A411" s="1" t="s">
        <v>500</v>
      </c>
      <c r="B411" s="1" t="s">
        <v>215</v>
      </c>
      <c r="C411" s="2" t="s">
        <v>12</v>
      </c>
      <c r="D411" s="14">
        <v>61.51</v>
      </c>
      <c r="E411" s="13">
        <v>0</v>
      </c>
      <c r="F411" s="13">
        <f>'Memorial de Cálculo'!K411:K411</f>
        <v>0</v>
      </c>
      <c r="G411" s="13">
        <f t="shared" si="54"/>
        <v>0</v>
      </c>
      <c r="H411" s="13">
        <f t="shared" si="55"/>
        <v>61.51</v>
      </c>
      <c r="I411" s="15">
        <v>3.82</v>
      </c>
      <c r="J411" s="15">
        <f t="shared" si="52"/>
        <v>234.97</v>
      </c>
      <c r="K411" s="15">
        <f t="shared" si="53"/>
        <v>0</v>
      </c>
      <c r="L411" s="15">
        <f t="shared" ref="L411:L474" si="56">ROUND(F411*I411,2)</f>
        <v>0</v>
      </c>
      <c r="M411" s="15">
        <f t="shared" ref="M411:M474" si="57">K411+L411</f>
        <v>0</v>
      </c>
      <c r="N411" s="15">
        <f t="shared" ref="N411:N474" si="58">J411-M411</f>
        <v>234.97</v>
      </c>
      <c r="O411" s="22">
        <f t="shared" si="51"/>
        <v>0</v>
      </c>
    </row>
    <row r="412" spans="1:15" ht="25.5" x14ac:dyDescent="0.2">
      <c r="A412" s="1" t="s">
        <v>501</v>
      </c>
      <c r="B412" s="1" t="s">
        <v>17</v>
      </c>
      <c r="C412" s="2" t="s">
        <v>6</v>
      </c>
      <c r="D412" s="14">
        <v>615.11</v>
      </c>
      <c r="E412" s="13">
        <v>0</v>
      </c>
      <c r="F412" s="13">
        <f>'Memorial de Cálculo'!K412:K412</f>
        <v>0</v>
      </c>
      <c r="G412" s="13">
        <f t="shared" si="54"/>
        <v>0</v>
      </c>
      <c r="H412" s="13">
        <f t="shared" si="55"/>
        <v>615.11</v>
      </c>
      <c r="I412" s="15">
        <v>104.79</v>
      </c>
      <c r="J412" s="15">
        <f t="shared" si="52"/>
        <v>64457.38</v>
      </c>
      <c r="K412" s="15">
        <f t="shared" si="53"/>
        <v>0</v>
      </c>
      <c r="L412" s="15">
        <f t="shared" si="56"/>
        <v>0</v>
      </c>
      <c r="M412" s="15">
        <f t="shared" si="57"/>
        <v>0</v>
      </c>
      <c r="N412" s="15">
        <f t="shared" si="58"/>
        <v>64457.38</v>
      </c>
      <c r="O412" s="22">
        <f t="shared" si="51"/>
        <v>0</v>
      </c>
    </row>
    <row r="413" spans="1:15" ht="51" x14ac:dyDescent="0.2">
      <c r="A413" s="1" t="s">
        <v>502</v>
      </c>
      <c r="B413" s="42" t="s">
        <v>503</v>
      </c>
      <c r="C413" s="2" t="s">
        <v>19</v>
      </c>
      <c r="D413" s="14">
        <v>280</v>
      </c>
      <c r="E413" s="13">
        <v>0</v>
      </c>
      <c r="F413" s="13">
        <f>'Memorial de Cálculo'!K413:K413</f>
        <v>0</v>
      </c>
      <c r="G413" s="13">
        <f t="shared" si="54"/>
        <v>0</v>
      </c>
      <c r="H413" s="13">
        <f t="shared" si="55"/>
        <v>280</v>
      </c>
      <c r="I413" s="15">
        <v>41.51</v>
      </c>
      <c r="J413" s="15">
        <f t="shared" si="52"/>
        <v>11622.8</v>
      </c>
      <c r="K413" s="15">
        <f t="shared" si="53"/>
        <v>0</v>
      </c>
      <c r="L413" s="15">
        <f t="shared" si="56"/>
        <v>0</v>
      </c>
      <c r="M413" s="15">
        <f t="shared" si="57"/>
        <v>0</v>
      </c>
      <c r="N413" s="15">
        <f t="shared" si="58"/>
        <v>11622.8</v>
      </c>
      <c r="O413" s="22">
        <f t="shared" si="51"/>
        <v>0</v>
      </c>
    </row>
    <row r="414" spans="1:15" ht="25.5" x14ac:dyDescent="0.2">
      <c r="A414" s="1" t="s">
        <v>504</v>
      </c>
      <c r="B414" s="1" t="s">
        <v>88</v>
      </c>
      <c r="C414" s="2" t="s">
        <v>7</v>
      </c>
      <c r="D414" s="14">
        <v>280</v>
      </c>
      <c r="E414" s="13">
        <v>0</v>
      </c>
      <c r="F414" s="13">
        <f>'Memorial de Cálculo'!K414:K414</f>
        <v>0</v>
      </c>
      <c r="G414" s="13">
        <f t="shared" si="54"/>
        <v>0</v>
      </c>
      <c r="H414" s="13">
        <f t="shared" si="55"/>
        <v>280</v>
      </c>
      <c r="I414" s="15">
        <v>7.42</v>
      </c>
      <c r="J414" s="15">
        <f t="shared" si="52"/>
        <v>2077.6</v>
      </c>
      <c r="K414" s="15">
        <f t="shared" si="53"/>
        <v>0</v>
      </c>
      <c r="L414" s="15">
        <f t="shared" si="56"/>
        <v>0</v>
      </c>
      <c r="M414" s="15">
        <f t="shared" si="57"/>
        <v>0</v>
      </c>
      <c r="N414" s="15">
        <f t="shared" si="58"/>
        <v>2077.6</v>
      </c>
      <c r="O414" s="22">
        <f t="shared" si="51"/>
        <v>0</v>
      </c>
    </row>
    <row r="415" spans="1:15" x14ac:dyDescent="0.2">
      <c r="A415" s="1" t="s">
        <v>505</v>
      </c>
      <c r="B415" s="1" t="s">
        <v>18</v>
      </c>
      <c r="C415" s="2" t="s">
        <v>7</v>
      </c>
      <c r="D415" s="14">
        <v>50</v>
      </c>
      <c r="E415" s="13">
        <v>0</v>
      </c>
      <c r="F415" s="13">
        <f>'Memorial de Cálculo'!K415:K415</f>
        <v>0</v>
      </c>
      <c r="G415" s="13">
        <f t="shared" si="54"/>
        <v>0</v>
      </c>
      <c r="H415" s="13">
        <f t="shared" si="55"/>
        <v>50</v>
      </c>
      <c r="I415" s="15">
        <v>42.56</v>
      </c>
      <c r="J415" s="15">
        <f t="shared" si="52"/>
        <v>2128</v>
      </c>
      <c r="K415" s="15">
        <f t="shared" si="53"/>
        <v>0</v>
      </c>
      <c r="L415" s="15">
        <f t="shared" si="56"/>
        <v>0</v>
      </c>
      <c r="M415" s="15">
        <f t="shared" si="57"/>
        <v>0</v>
      </c>
      <c r="N415" s="15">
        <f t="shared" si="58"/>
        <v>2128</v>
      </c>
      <c r="O415" s="22">
        <f t="shared" si="51"/>
        <v>0</v>
      </c>
    </row>
    <row r="416" spans="1:15" x14ac:dyDescent="0.2">
      <c r="A416" s="1" t="s">
        <v>506</v>
      </c>
      <c r="B416" s="1" t="s">
        <v>91</v>
      </c>
      <c r="C416" s="2" t="s">
        <v>19</v>
      </c>
      <c r="D416" s="14">
        <v>280</v>
      </c>
      <c r="E416" s="13">
        <v>0</v>
      </c>
      <c r="F416" s="13">
        <f>'Memorial de Cálculo'!K416:K416</f>
        <v>0</v>
      </c>
      <c r="G416" s="13">
        <f t="shared" si="54"/>
        <v>0</v>
      </c>
      <c r="H416" s="13">
        <f t="shared" si="55"/>
        <v>280</v>
      </c>
      <c r="I416" s="15">
        <v>1.58</v>
      </c>
      <c r="J416" s="15">
        <f t="shared" si="52"/>
        <v>442.4</v>
      </c>
      <c r="K416" s="15">
        <f t="shared" si="53"/>
        <v>0</v>
      </c>
      <c r="L416" s="15">
        <f t="shared" si="56"/>
        <v>0</v>
      </c>
      <c r="M416" s="15">
        <f t="shared" si="57"/>
        <v>0</v>
      </c>
      <c r="N416" s="15">
        <f t="shared" si="58"/>
        <v>442.4</v>
      </c>
      <c r="O416" s="22">
        <f t="shared" si="51"/>
        <v>0</v>
      </c>
    </row>
    <row r="417" spans="1:15" x14ac:dyDescent="0.2">
      <c r="A417" s="7" t="s">
        <v>507</v>
      </c>
      <c r="B417" s="7" t="s">
        <v>508</v>
      </c>
      <c r="C417" s="8"/>
      <c r="D417" s="16"/>
      <c r="E417" s="17"/>
      <c r="F417" s="17"/>
      <c r="G417" s="17"/>
      <c r="H417" s="17"/>
      <c r="I417" s="18"/>
      <c r="J417" s="19">
        <f>SUM(J418,J433)</f>
        <v>141382.96000000002</v>
      </c>
      <c r="K417" s="19">
        <f>SUM(K418,K433)</f>
        <v>124158.47</v>
      </c>
      <c r="L417" s="19">
        <f>SUM(L418,L433)</f>
        <v>-292.99</v>
      </c>
      <c r="M417" s="19">
        <f>SUM(M418,M433)</f>
        <v>123865.48</v>
      </c>
      <c r="N417" s="19">
        <f>SUM(N418,N433)</f>
        <v>17517.480000000003</v>
      </c>
      <c r="O417" s="23">
        <f t="shared" si="51"/>
        <v>0.87609907162786782</v>
      </c>
    </row>
    <row r="418" spans="1:15" x14ac:dyDescent="0.2">
      <c r="A418" s="7" t="s">
        <v>509</v>
      </c>
      <c r="B418" s="7" t="s">
        <v>14</v>
      </c>
      <c r="C418" s="8"/>
      <c r="D418" s="16"/>
      <c r="E418" s="17"/>
      <c r="F418" s="17"/>
      <c r="G418" s="17"/>
      <c r="H418" s="17"/>
      <c r="I418" s="18"/>
      <c r="J418" s="19">
        <f>SUM(J419:J432)</f>
        <v>117148.48000000001</v>
      </c>
      <c r="K418" s="19">
        <f>SUM(K419:K432)</f>
        <v>109467.55</v>
      </c>
      <c r="L418" s="19">
        <f>SUM(L419:L432)</f>
        <v>-292.99</v>
      </c>
      <c r="M418" s="19">
        <f>SUM(M419:M432)</f>
        <v>109174.56</v>
      </c>
      <c r="N418" s="19">
        <f>SUM(N419:N432)</f>
        <v>7973.9200000000019</v>
      </c>
      <c r="O418" s="23">
        <f t="shared" si="51"/>
        <v>0.93193321842502774</v>
      </c>
    </row>
    <row r="419" spans="1:15" x14ac:dyDescent="0.2">
      <c r="A419" s="1" t="s">
        <v>510</v>
      </c>
      <c r="B419" s="1" t="s">
        <v>67</v>
      </c>
      <c r="C419" s="2" t="s">
        <v>19</v>
      </c>
      <c r="D419" s="14">
        <v>163.13999999999999</v>
      </c>
      <c r="E419" s="13">
        <v>153.4</v>
      </c>
      <c r="F419" s="13">
        <f>'Memorial de Cálculo'!K419:K419</f>
        <v>0</v>
      </c>
      <c r="G419" s="13">
        <f t="shared" si="54"/>
        <v>153.4</v>
      </c>
      <c r="H419" s="13">
        <f t="shared" si="55"/>
        <v>9.7399999999999807</v>
      </c>
      <c r="I419" s="15">
        <v>0.38</v>
      </c>
      <c r="J419" s="15">
        <f t="shared" si="52"/>
        <v>61.99</v>
      </c>
      <c r="K419" s="15">
        <f t="shared" si="53"/>
        <v>58.29</v>
      </c>
      <c r="L419" s="15">
        <f t="shared" si="56"/>
        <v>0</v>
      </c>
      <c r="M419" s="15">
        <f t="shared" si="57"/>
        <v>58.29</v>
      </c>
      <c r="N419" s="15">
        <f t="shared" si="58"/>
        <v>3.7000000000000028</v>
      </c>
      <c r="O419" s="22">
        <f t="shared" si="51"/>
        <v>0.94031295370221002</v>
      </c>
    </row>
    <row r="420" spans="1:15" ht="25.5" x14ac:dyDescent="0.2">
      <c r="A420" s="1" t="s">
        <v>511</v>
      </c>
      <c r="B420" s="1" t="s">
        <v>69</v>
      </c>
      <c r="C420" s="2" t="s">
        <v>12</v>
      </c>
      <c r="D420" s="14">
        <v>412.71</v>
      </c>
      <c r="E420" s="13">
        <v>294.75</v>
      </c>
      <c r="F420" s="13">
        <f>'Memorial de Cálculo'!K420:K420</f>
        <v>0</v>
      </c>
      <c r="G420" s="13">
        <f t="shared" si="54"/>
        <v>294.75</v>
      </c>
      <c r="H420" s="13">
        <f t="shared" si="55"/>
        <v>117.95999999999998</v>
      </c>
      <c r="I420" s="15">
        <v>8.67</v>
      </c>
      <c r="J420" s="15">
        <f t="shared" si="52"/>
        <v>3578.2</v>
      </c>
      <c r="K420" s="15">
        <f t="shared" si="53"/>
        <v>2555.48</v>
      </c>
      <c r="L420" s="15">
        <f t="shared" si="56"/>
        <v>0</v>
      </c>
      <c r="M420" s="15">
        <f t="shared" si="57"/>
        <v>2555.48</v>
      </c>
      <c r="N420" s="15">
        <f t="shared" si="58"/>
        <v>1022.7199999999998</v>
      </c>
      <c r="O420" s="22">
        <f t="shared" si="51"/>
        <v>0.71418031412442018</v>
      </c>
    </row>
    <row r="421" spans="1:15" x14ac:dyDescent="0.2">
      <c r="A421" s="1" t="s">
        <v>512</v>
      </c>
      <c r="B421" s="1" t="s">
        <v>71</v>
      </c>
      <c r="C421" s="2" t="s">
        <v>12</v>
      </c>
      <c r="D421" s="14">
        <v>514.19000000000005</v>
      </c>
      <c r="E421" s="13">
        <v>383.16999999999996</v>
      </c>
      <c r="F421" s="13">
        <f>'Memorial de Cálculo'!K421:K421</f>
        <v>0</v>
      </c>
      <c r="G421" s="13">
        <f t="shared" si="54"/>
        <v>383.16999999999996</v>
      </c>
      <c r="H421" s="13">
        <f t="shared" si="55"/>
        <v>131.0200000000001</v>
      </c>
      <c r="I421" s="15">
        <v>0.84</v>
      </c>
      <c r="J421" s="15">
        <f t="shared" si="52"/>
        <v>431.92</v>
      </c>
      <c r="K421" s="15">
        <f t="shared" si="53"/>
        <v>321.86</v>
      </c>
      <c r="L421" s="15">
        <f t="shared" si="56"/>
        <v>0</v>
      </c>
      <c r="M421" s="15">
        <f t="shared" si="57"/>
        <v>321.86</v>
      </c>
      <c r="N421" s="15">
        <f t="shared" si="58"/>
        <v>110.06</v>
      </c>
      <c r="O421" s="22">
        <f t="shared" si="51"/>
        <v>0.74518429338766434</v>
      </c>
    </row>
    <row r="422" spans="1:15" ht="25.5" x14ac:dyDescent="0.2">
      <c r="A422" s="1" t="s">
        <v>513</v>
      </c>
      <c r="B422" s="1" t="s">
        <v>59</v>
      </c>
      <c r="C422" s="2" t="s">
        <v>16</v>
      </c>
      <c r="D422" s="14">
        <v>11569.25</v>
      </c>
      <c r="E422" s="13">
        <v>8621.41</v>
      </c>
      <c r="F422" s="13">
        <f>'Memorial de Cálculo'!K422:K422</f>
        <v>0</v>
      </c>
      <c r="G422" s="13">
        <f t="shared" si="54"/>
        <v>8621.41</v>
      </c>
      <c r="H422" s="13">
        <f t="shared" si="55"/>
        <v>2947.84</v>
      </c>
      <c r="I422" s="15">
        <v>0.66</v>
      </c>
      <c r="J422" s="15">
        <f t="shared" si="52"/>
        <v>7635.71</v>
      </c>
      <c r="K422" s="15">
        <f t="shared" si="53"/>
        <v>5690.13</v>
      </c>
      <c r="L422" s="15">
        <f t="shared" si="56"/>
        <v>0</v>
      </c>
      <c r="M422" s="15">
        <f t="shared" si="57"/>
        <v>5690.13</v>
      </c>
      <c r="N422" s="15">
        <f t="shared" si="58"/>
        <v>1945.58</v>
      </c>
      <c r="O422" s="22">
        <f t="shared" si="51"/>
        <v>0.74519985698775881</v>
      </c>
    </row>
    <row r="423" spans="1:15" ht="25.5" x14ac:dyDescent="0.2">
      <c r="A423" s="1" t="s">
        <v>514</v>
      </c>
      <c r="B423" s="1" t="s">
        <v>74</v>
      </c>
      <c r="C423" s="2" t="s">
        <v>6</v>
      </c>
      <c r="D423" s="14">
        <v>775.54</v>
      </c>
      <c r="E423" s="13">
        <v>747.13</v>
      </c>
      <c r="F423" s="13">
        <f>'Memorial de Cálculo'!K423:K423</f>
        <v>0</v>
      </c>
      <c r="G423" s="13">
        <f t="shared" si="54"/>
        <v>747.13</v>
      </c>
      <c r="H423" s="13">
        <f t="shared" si="55"/>
        <v>28.409999999999968</v>
      </c>
      <c r="I423" s="15">
        <v>2.3199999999999998</v>
      </c>
      <c r="J423" s="15">
        <f t="shared" si="52"/>
        <v>1799.25</v>
      </c>
      <c r="K423" s="15">
        <f t="shared" si="53"/>
        <v>1733.34</v>
      </c>
      <c r="L423" s="15">
        <f t="shared" si="56"/>
        <v>0</v>
      </c>
      <c r="M423" s="15">
        <f t="shared" si="57"/>
        <v>1733.34</v>
      </c>
      <c r="N423" s="15">
        <f t="shared" si="58"/>
        <v>65.910000000000082</v>
      </c>
      <c r="O423" s="22">
        <f t="shared" si="51"/>
        <v>0.96336807002917879</v>
      </c>
    </row>
    <row r="424" spans="1:15" ht="38.25" x14ac:dyDescent="0.2">
      <c r="A424" s="1" t="s">
        <v>515</v>
      </c>
      <c r="B424" s="1" t="s">
        <v>76</v>
      </c>
      <c r="C424" s="2" t="s">
        <v>12</v>
      </c>
      <c r="D424" s="14">
        <v>77.55</v>
      </c>
      <c r="E424" s="13">
        <v>76.7</v>
      </c>
      <c r="F424" s="13">
        <f>'Memorial de Cálculo'!K424:K424</f>
        <v>0</v>
      </c>
      <c r="G424" s="13">
        <f t="shared" si="54"/>
        <v>76.7</v>
      </c>
      <c r="H424" s="13">
        <f t="shared" si="55"/>
        <v>0.84999999999999432</v>
      </c>
      <c r="I424" s="15">
        <v>11.06</v>
      </c>
      <c r="J424" s="15">
        <f t="shared" si="52"/>
        <v>857.7</v>
      </c>
      <c r="K424" s="15">
        <f t="shared" si="53"/>
        <v>848.3</v>
      </c>
      <c r="L424" s="15">
        <f t="shared" si="56"/>
        <v>0</v>
      </c>
      <c r="M424" s="15">
        <f t="shared" si="57"/>
        <v>848.3</v>
      </c>
      <c r="N424" s="15">
        <f t="shared" si="58"/>
        <v>9.4000000000000909</v>
      </c>
      <c r="O424" s="22">
        <f t="shared" si="51"/>
        <v>0.98904045703625965</v>
      </c>
    </row>
    <row r="425" spans="1:15" ht="25.5" x14ac:dyDescent="0.2">
      <c r="A425" s="1" t="s">
        <v>516</v>
      </c>
      <c r="B425" s="1" t="s">
        <v>78</v>
      </c>
      <c r="C425" s="2" t="s">
        <v>12</v>
      </c>
      <c r="D425" s="14">
        <v>100.82</v>
      </c>
      <c r="E425" s="13">
        <v>99.71</v>
      </c>
      <c r="F425" s="13">
        <f>'Memorial de Cálculo'!K425:K425</f>
        <v>0</v>
      </c>
      <c r="G425" s="13">
        <f t="shared" si="54"/>
        <v>99.71</v>
      </c>
      <c r="H425" s="13">
        <f t="shared" si="55"/>
        <v>1.1099999999999994</v>
      </c>
      <c r="I425" s="15">
        <v>11.04</v>
      </c>
      <c r="J425" s="15">
        <f t="shared" si="52"/>
        <v>1113.05</v>
      </c>
      <c r="K425" s="15">
        <f t="shared" si="53"/>
        <v>1100.8</v>
      </c>
      <c r="L425" s="15">
        <f t="shared" si="56"/>
        <v>0</v>
      </c>
      <c r="M425" s="15">
        <f t="shared" si="57"/>
        <v>1100.8</v>
      </c>
      <c r="N425" s="15">
        <f t="shared" si="58"/>
        <v>12.25</v>
      </c>
      <c r="O425" s="22">
        <f t="shared" si="51"/>
        <v>0.98899420511207947</v>
      </c>
    </row>
    <row r="426" spans="1:15" ht="25.5" x14ac:dyDescent="0.2">
      <c r="A426" s="1" t="s">
        <v>517</v>
      </c>
      <c r="B426" s="1" t="s">
        <v>59</v>
      </c>
      <c r="C426" s="2" t="s">
        <v>16</v>
      </c>
      <c r="D426" s="14">
        <v>2268.4499999999998</v>
      </c>
      <c r="E426" s="13">
        <v>2243.48</v>
      </c>
      <c r="F426" s="13">
        <f>'Memorial de Cálculo'!K426:K426</f>
        <v>0</v>
      </c>
      <c r="G426" s="13">
        <f t="shared" si="54"/>
        <v>2243.48</v>
      </c>
      <c r="H426" s="13">
        <f t="shared" si="55"/>
        <v>24.9699999999998</v>
      </c>
      <c r="I426" s="15">
        <v>0.66</v>
      </c>
      <c r="J426" s="15">
        <f t="shared" si="52"/>
        <v>1497.18</v>
      </c>
      <c r="K426" s="15">
        <f t="shared" si="53"/>
        <v>1480.7</v>
      </c>
      <c r="L426" s="15">
        <f t="shared" si="56"/>
        <v>0</v>
      </c>
      <c r="M426" s="15">
        <f t="shared" si="57"/>
        <v>1480.7</v>
      </c>
      <c r="N426" s="15">
        <f t="shared" si="58"/>
        <v>16.480000000000018</v>
      </c>
      <c r="O426" s="22">
        <f t="shared" si="51"/>
        <v>0.98899263949558502</v>
      </c>
    </row>
    <row r="427" spans="1:15" ht="25.5" x14ac:dyDescent="0.2">
      <c r="A427" s="1" t="s">
        <v>518</v>
      </c>
      <c r="B427" s="1" t="s">
        <v>375</v>
      </c>
      <c r="C427" s="2" t="s">
        <v>12</v>
      </c>
      <c r="D427" s="14">
        <v>77.55</v>
      </c>
      <c r="E427" s="13">
        <v>76.7</v>
      </c>
      <c r="F427" s="13">
        <v>-76.7</v>
      </c>
      <c r="G427" s="13">
        <f t="shared" si="54"/>
        <v>0</v>
      </c>
      <c r="H427" s="13">
        <f t="shared" si="55"/>
        <v>77.55</v>
      </c>
      <c r="I427" s="15">
        <v>3.82</v>
      </c>
      <c r="J427" s="15">
        <f t="shared" si="52"/>
        <v>296.24</v>
      </c>
      <c r="K427" s="15">
        <f t="shared" si="53"/>
        <v>292.99</v>
      </c>
      <c r="L427" s="15">
        <f t="shared" si="56"/>
        <v>-292.99</v>
      </c>
      <c r="M427" s="15">
        <f t="shared" si="57"/>
        <v>0</v>
      </c>
      <c r="N427" s="15">
        <f t="shared" si="58"/>
        <v>296.24</v>
      </c>
      <c r="O427" s="22">
        <f t="shared" si="51"/>
        <v>0</v>
      </c>
    </row>
    <row r="428" spans="1:15" ht="25.5" x14ac:dyDescent="0.2">
      <c r="A428" s="1" t="s">
        <v>519</v>
      </c>
      <c r="B428" s="1" t="s">
        <v>17</v>
      </c>
      <c r="C428" s="2" t="s">
        <v>6</v>
      </c>
      <c r="D428" s="14">
        <v>775.54</v>
      </c>
      <c r="E428" s="13">
        <v>767</v>
      </c>
      <c r="F428" s="13">
        <f>'Memorial de Cálculo'!K428:K428</f>
        <v>0</v>
      </c>
      <c r="G428" s="13">
        <f t="shared" si="54"/>
        <v>767</v>
      </c>
      <c r="H428" s="13">
        <f t="shared" si="55"/>
        <v>8.5399999999999636</v>
      </c>
      <c r="I428" s="15">
        <v>104.79</v>
      </c>
      <c r="J428" s="15">
        <f t="shared" si="52"/>
        <v>81268.84</v>
      </c>
      <c r="K428" s="15">
        <f t="shared" si="53"/>
        <v>80373.929999999993</v>
      </c>
      <c r="L428" s="15">
        <f t="shared" si="56"/>
        <v>0</v>
      </c>
      <c r="M428" s="15">
        <f t="shared" si="57"/>
        <v>80373.929999999993</v>
      </c>
      <c r="N428" s="15">
        <f t="shared" si="58"/>
        <v>894.91000000000349</v>
      </c>
      <c r="O428" s="22">
        <f t="shared" si="51"/>
        <v>0.98898827644149956</v>
      </c>
    </row>
    <row r="429" spans="1:15" ht="51" x14ac:dyDescent="0.2">
      <c r="A429" s="1" t="s">
        <v>520</v>
      </c>
      <c r="B429" s="42" t="s">
        <v>503</v>
      </c>
      <c r="C429" s="2" t="s">
        <v>19</v>
      </c>
      <c r="D429" s="14">
        <v>326.27999999999997</v>
      </c>
      <c r="E429" s="13">
        <v>306.8</v>
      </c>
      <c r="F429" s="13">
        <f>'Memorial de Cálculo'!K429:K429</f>
        <v>0</v>
      </c>
      <c r="G429" s="13">
        <f t="shared" si="54"/>
        <v>306.8</v>
      </c>
      <c r="H429" s="13">
        <f t="shared" si="55"/>
        <v>19.479999999999961</v>
      </c>
      <c r="I429" s="15">
        <v>41.51</v>
      </c>
      <c r="J429" s="15">
        <f t="shared" si="52"/>
        <v>13543.88</v>
      </c>
      <c r="K429" s="15">
        <f t="shared" si="53"/>
        <v>12735.27</v>
      </c>
      <c r="L429" s="15">
        <f t="shared" si="56"/>
        <v>0</v>
      </c>
      <c r="M429" s="15">
        <f t="shared" si="57"/>
        <v>12735.27</v>
      </c>
      <c r="N429" s="15">
        <f t="shared" si="58"/>
        <v>808.60999999999876</v>
      </c>
      <c r="O429" s="22">
        <f t="shared" si="51"/>
        <v>0.94029701976095481</v>
      </c>
    </row>
    <row r="430" spans="1:15" ht="25.5" x14ac:dyDescent="0.2">
      <c r="A430" s="1" t="s">
        <v>521</v>
      </c>
      <c r="B430" s="1" t="s">
        <v>88</v>
      </c>
      <c r="C430" s="2" t="s">
        <v>7</v>
      </c>
      <c r="D430" s="14">
        <v>326.27999999999997</v>
      </c>
      <c r="E430" s="13">
        <v>306.8</v>
      </c>
      <c r="F430" s="13">
        <f>'Memorial de Cálculo'!K430:K430</f>
        <v>0</v>
      </c>
      <c r="G430" s="13">
        <f t="shared" si="54"/>
        <v>306.8</v>
      </c>
      <c r="H430" s="13">
        <f t="shared" si="55"/>
        <v>19.479999999999961</v>
      </c>
      <c r="I430" s="15">
        <v>7.42</v>
      </c>
      <c r="J430" s="15">
        <f t="shared" si="52"/>
        <v>2421</v>
      </c>
      <c r="K430" s="15">
        <f t="shared" si="53"/>
        <v>2276.46</v>
      </c>
      <c r="L430" s="15">
        <f t="shared" si="56"/>
        <v>0</v>
      </c>
      <c r="M430" s="15">
        <f t="shared" si="57"/>
        <v>2276.46</v>
      </c>
      <c r="N430" s="15">
        <f t="shared" si="58"/>
        <v>144.53999999999996</v>
      </c>
      <c r="O430" s="22">
        <f t="shared" si="51"/>
        <v>0.94029739776951671</v>
      </c>
    </row>
    <row r="431" spans="1:15" x14ac:dyDescent="0.2">
      <c r="A431" s="1" t="s">
        <v>522</v>
      </c>
      <c r="B431" s="1" t="s">
        <v>18</v>
      </c>
      <c r="C431" s="2" t="s">
        <v>7</v>
      </c>
      <c r="D431" s="14">
        <v>50</v>
      </c>
      <c r="E431" s="13">
        <v>0</v>
      </c>
      <c r="F431" s="13">
        <f>'Memorial de Cálculo'!K431:K431</f>
        <v>0</v>
      </c>
      <c r="G431" s="13">
        <f t="shared" si="54"/>
        <v>0</v>
      </c>
      <c r="H431" s="13">
        <f t="shared" si="55"/>
        <v>50</v>
      </c>
      <c r="I431" s="15">
        <v>42.56</v>
      </c>
      <c r="J431" s="15">
        <f t="shared" si="52"/>
        <v>2128</v>
      </c>
      <c r="K431" s="15">
        <f t="shared" si="53"/>
        <v>0</v>
      </c>
      <c r="L431" s="15">
        <f t="shared" si="56"/>
        <v>0</v>
      </c>
      <c r="M431" s="15">
        <f t="shared" si="57"/>
        <v>0</v>
      </c>
      <c r="N431" s="15">
        <f t="shared" si="58"/>
        <v>2128</v>
      </c>
      <c r="O431" s="22">
        <f t="shared" si="51"/>
        <v>0</v>
      </c>
    </row>
    <row r="432" spans="1:15" x14ac:dyDescent="0.2">
      <c r="A432" s="1" t="s">
        <v>523</v>
      </c>
      <c r="B432" s="1" t="s">
        <v>91</v>
      </c>
      <c r="C432" s="2" t="s">
        <v>19</v>
      </c>
      <c r="D432" s="14">
        <v>326.27999999999997</v>
      </c>
      <c r="E432" s="13">
        <v>0</v>
      </c>
      <c r="F432" s="13">
        <f>'Memorial de Cálculo'!K432:K432</f>
        <v>0</v>
      </c>
      <c r="G432" s="13">
        <f t="shared" si="54"/>
        <v>0</v>
      </c>
      <c r="H432" s="13">
        <f t="shared" si="55"/>
        <v>326.27999999999997</v>
      </c>
      <c r="I432" s="15">
        <v>1.58</v>
      </c>
      <c r="J432" s="15">
        <f t="shared" si="52"/>
        <v>515.52</v>
      </c>
      <c r="K432" s="15">
        <f t="shared" si="53"/>
        <v>0</v>
      </c>
      <c r="L432" s="15">
        <f t="shared" si="56"/>
        <v>0</v>
      </c>
      <c r="M432" s="15">
        <f t="shared" si="57"/>
        <v>0</v>
      </c>
      <c r="N432" s="15">
        <f t="shared" si="58"/>
        <v>515.52</v>
      </c>
      <c r="O432" s="22">
        <f t="shared" si="51"/>
        <v>0</v>
      </c>
    </row>
    <row r="433" spans="1:15" x14ac:dyDescent="0.2">
      <c r="A433" s="7" t="s">
        <v>524</v>
      </c>
      <c r="B433" s="7" t="s">
        <v>127</v>
      </c>
      <c r="C433" s="8"/>
      <c r="D433" s="16"/>
      <c r="E433" s="17"/>
      <c r="F433" s="17"/>
      <c r="G433" s="17"/>
      <c r="H433" s="17"/>
      <c r="I433" s="18"/>
      <c r="J433" s="19">
        <f>SUM(J434:J442)</f>
        <v>24234.479999999996</v>
      </c>
      <c r="K433" s="19">
        <f>SUM(K434:K442)</f>
        <v>14690.92</v>
      </c>
      <c r="L433" s="19">
        <f>SUM(L434:L442)</f>
        <v>0</v>
      </c>
      <c r="M433" s="19">
        <f>SUM(M434:M442)</f>
        <v>14690.92</v>
      </c>
      <c r="N433" s="19">
        <f>SUM(N434:N442)</f>
        <v>9543.5600000000013</v>
      </c>
      <c r="O433" s="23">
        <f t="shared" si="51"/>
        <v>0.60619910144554379</v>
      </c>
    </row>
    <row r="434" spans="1:15" x14ac:dyDescent="0.2">
      <c r="A434" s="1" t="s">
        <v>525</v>
      </c>
      <c r="B434" s="1" t="s">
        <v>526</v>
      </c>
      <c r="C434" s="2" t="s">
        <v>6</v>
      </c>
      <c r="D434" s="14">
        <v>53.11</v>
      </c>
      <c r="E434" s="13">
        <v>53</v>
      </c>
      <c r="F434" s="13">
        <f>'Memorial de Cálculo'!K434:K434</f>
        <v>0</v>
      </c>
      <c r="G434" s="13">
        <f t="shared" si="54"/>
        <v>53</v>
      </c>
      <c r="H434" s="13">
        <f t="shared" si="55"/>
        <v>0.10999999999999943</v>
      </c>
      <c r="I434" s="15">
        <v>1.76</v>
      </c>
      <c r="J434" s="15">
        <f t="shared" si="52"/>
        <v>93.47</v>
      </c>
      <c r="K434" s="15">
        <f t="shared" si="53"/>
        <v>93.28</v>
      </c>
      <c r="L434" s="15">
        <f t="shared" si="56"/>
        <v>0</v>
      </c>
      <c r="M434" s="15">
        <f t="shared" si="57"/>
        <v>93.28</v>
      </c>
      <c r="N434" s="15">
        <f t="shared" si="58"/>
        <v>0.18999999999999773</v>
      </c>
      <c r="O434" s="22">
        <f t="shared" si="51"/>
        <v>0.99796726222317322</v>
      </c>
    </row>
    <row r="435" spans="1:15" ht="38.25" x14ac:dyDescent="0.2">
      <c r="A435" s="1" t="s">
        <v>527</v>
      </c>
      <c r="B435" s="1" t="s">
        <v>131</v>
      </c>
      <c r="C435" s="2" t="s">
        <v>12</v>
      </c>
      <c r="D435" s="14">
        <v>78.069999999999993</v>
      </c>
      <c r="E435" s="13">
        <v>46.64</v>
      </c>
      <c r="F435" s="13">
        <f>'Memorial de Cálculo'!K435:K435</f>
        <v>0</v>
      </c>
      <c r="G435" s="13">
        <f t="shared" si="54"/>
        <v>46.64</v>
      </c>
      <c r="H435" s="13">
        <f t="shared" si="55"/>
        <v>31.429999999999993</v>
      </c>
      <c r="I435" s="15">
        <v>12.11</v>
      </c>
      <c r="J435" s="15">
        <f t="shared" si="52"/>
        <v>945.43</v>
      </c>
      <c r="K435" s="15">
        <f t="shared" si="53"/>
        <v>564.80999999999995</v>
      </c>
      <c r="L435" s="15">
        <f t="shared" si="56"/>
        <v>0</v>
      </c>
      <c r="M435" s="15">
        <f t="shared" si="57"/>
        <v>564.80999999999995</v>
      </c>
      <c r="N435" s="15">
        <f t="shared" si="58"/>
        <v>380.62</v>
      </c>
      <c r="O435" s="22">
        <f t="shared" si="51"/>
        <v>0.5974107020086098</v>
      </c>
    </row>
    <row r="436" spans="1:15" ht="25.5" x14ac:dyDescent="0.2">
      <c r="A436" s="1" t="s">
        <v>528</v>
      </c>
      <c r="B436" s="1" t="s">
        <v>133</v>
      </c>
      <c r="C436" s="2" t="s">
        <v>12</v>
      </c>
      <c r="D436" s="14">
        <v>5.58</v>
      </c>
      <c r="E436" s="13">
        <v>4.24</v>
      </c>
      <c r="F436" s="13">
        <f>'Memorial de Cálculo'!K436:K436</f>
        <v>0</v>
      </c>
      <c r="G436" s="13">
        <f t="shared" si="54"/>
        <v>4.24</v>
      </c>
      <c r="H436" s="13">
        <f t="shared" si="55"/>
        <v>1.3399999999999999</v>
      </c>
      <c r="I436" s="15">
        <v>141.11000000000001</v>
      </c>
      <c r="J436" s="15">
        <f t="shared" si="52"/>
        <v>787.39</v>
      </c>
      <c r="K436" s="15">
        <f t="shared" si="53"/>
        <v>598.30999999999995</v>
      </c>
      <c r="L436" s="15">
        <f t="shared" si="56"/>
        <v>0</v>
      </c>
      <c r="M436" s="15">
        <f t="shared" si="57"/>
        <v>598.30999999999995</v>
      </c>
      <c r="N436" s="15">
        <f t="shared" si="58"/>
        <v>189.08000000000004</v>
      </c>
      <c r="O436" s="22">
        <f t="shared" si="51"/>
        <v>0.75986487001358916</v>
      </c>
    </row>
    <row r="437" spans="1:15" ht="38.25" x14ac:dyDescent="0.2">
      <c r="A437" s="1" t="s">
        <v>529</v>
      </c>
      <c r="B437" s="1" t="s">
        <v>135</v>
      </c>
      <c r="C437" s="2" t="s">
        <v>19</v>
      </c>
      <c r="D437" s="14">
        <v>53.11</v>
      </c>
      <c r="E437" s="13">
        <v>53</v>
      </c>
      <c r="F437" s="13">
        <f>'Memorial de Cálculo'!K437:K437</f>
        <v>0</v>
      </c>
      <c r="G437" s="13">
        <f t="shared" si="54"/>
        <v>53</v>
      </c>
      <c r="H437" s="13">
        <f t="shared" si="55"/>
        <v>0.10999999999999943</v>
      </c>
      <c r="I437" s="15">
        <v>149.16999999999999</v>
      </c>
      <c r="J437" s="15">
        <f t="shared" si="52"/>
        <v>7922.42</v>
      </c>
      <c r="K437" s="15">
        <f t="shared" si="53"/>
        <v>7906.01</v>
      </c>
      <c r="L437" s="15">
        <f t="shared" si="56"/>
        <v>0</v>
      </c>
      <c r="M437" s="15">
        <f t="shared" si="57"/>
        <v>7906.01</v>
      </c>
      <c r="N437" s="15">
        <f t="shared" si="58"/>
        <v>16.409999999999854</v>
      </c>
      <c r="O437" s="22">
        <f t="shared" si="51"/>
        <v>0.99792866321149343</v>
      </c>
    </row>
    <row r="438" spans="1:15" ht="25.5" x14ac:dyDescent="0.2">
      <c r="A438" s="1" t="s">
        <v>530</v>
      </c>
      <c r="B438" s="1" t="s">
        <v>139</v>
      </c>
      <c r="C438" s="2" t="s">
        <v>12</v>
      </c>
      <c r="D438" s="14">
        <v>81.819999999999993</v>
      </c>
      <c r="E438" s="13">
        <v>35.74</v>
      </c>
      <c r="F438" s="13">
        <f>'Memorial de Cálculo'!K438:K438</f>
        <v>0</v>
      </c>
      <c r="G438" s="13">
        <f t="shared" si="54"/>
        <v>35.74</v>
      </c>
      <c r="H438" s="13">
        <f t="shared" si="55"/>
        <v>46.079999999999991</v>
      </c>
      <c r="I438" s="15">
        <v>113.15</v>
      </c>
      <c r="J438" s="15">
        <f t="shared" si="52"/>
        <v>9257.93</v>
      </c>
      <c r="K438" s="15">
        <f t="shared" si="53"/>
        <v>4043.98</v>
      </c>
      <c r="L438" s="15">
        <f t="shared" si="56"/>
        <v>0</v>
      </c>
      <c r="M438" s="15">
        <f t="shared" si="57"/>
        <v>4043.98</v>
      </c>
      <c r="N438" s="15">
        <f t="shared" si="58"/>
        <v>5213.9500000000007</v>
      </c>
      <c r="O438" s="22">
        <f t="shared" si="51"/>
        <v>0.4368125488095071</v>
      </c>
    </row>
    <row r="439" spans="1:15" ht="25.5" x14ac:dyDescent="0.2">
      <c r="A439" s="1" t="s">
        <v>531</v>
      </c>
      <c r="B439" s="1" t="s">
        <v>59</v>
      </c>
      <c r="C439" s="2" t="s">
        <v>16</v>
      </c>
      <c r="D439" s="14">
        <v>3681.72</v>
      </c>
      <c r="E439" s="13">
        <v>1144.8</v>
      </c>
      <c r="F439" s="13">
        <f>'Memorial de Cálculo'!K439:K439</f>
        <v>0</v>
      </c>
      <c r="G439" s="13">
        <f t="shared" si="54"/>
        <v>1144.8</v>
      </c>
      <c r="H439" s="13">
        <f t="shared" si="55"/>
        <v>2536.92</v>
      </c>
      <c r="I439" s="15">
        <v>0.66</v>
      </c>
      <c r="J439" s="15">
        <f t="shared" si="52"/>
        <v>2429.94</v>
      </c>
      <c r="K439" s="15">
        <f t="shared" si="53"/>
        <v>755.57</v>
      </c>
      <c r="L439" s="15">
        <f t="shared" si="56"/>
        <v>0</v>
      </c>
      <c r="M439" s="15">
        <f t="shared" si="57"/>
        <v>755.57</v>
      </c>
      <c r="N439" s="15">
        <f t="shared" si="58"/>
        <v>1674.37</v>
      </c>
      <c r="O439" s="22">
        <f t="shared" si="51"/>
        <v>0.31094183395474789</v>
      </c>
    </row>
    <row r="440" spans="1:15" ht="25.5" x14ac:dyDescent="0.2">
      <c r="A440" s="1" t="s">
        <v>532</v>
      </c>
      <c r="B440" s="1" t="s">
        <v>141</v>
      </c>
      <c r="C440" s="2" t="s">
        <v>9</v>
      </c>
      <c r="D440" s="14">
        <v>2</v>
      </c>
      <c r="E440" s="13">
        <v>0</v>
      </c>
      <c r="F440" s="13">
        <f>'Memorial de Cálculo'!K440:K440</f>
        <v>0</v>
      </c>
      <c r="G440" s="13">
        <f t="shared" si="54"/>
        <v>0</v>
      </c>
      <c r="H440" s="13">
        <f t="shared" si="55"/>
        <v>2</v>
      </c>
      <c r="I440" s="15">
        <v>754.13</v>
      </c>
      <c r="J440" s="15">
        <f t="shared" si="52"/>
        <v>1508.26</v>
      </c>
      <c r="K440" s="15">
        <f t="shared" si="53"/>
        <v>0</v>
      </c>
      <c r="L440" s="15">
        <f t="shared" si="56"/>
        <v>0</v>
      </c>
      <c r="M440" s="15">
        <f t="shared" si="57"/>
        <v>0</v>
      </c>
      <c r="N440" s="15">
        <f t="shared" si="58"/>
        <v>1508.26</v>
      </c>
      <c r="O440" s="22">
        <f t="shared" si="51"/>
        <v>0</v>
      </c>
    </row>
    <row r="441" spans="1:15" x14ac:dyDescent="0.2">
      <c r="A441" s="1" t="s">
        <v>533</v>
      </c>
      <c r="B441" s="1" t="s">
        <v>71</v>
      </c>
      <c r="C441" s="2" t="s">
        <v>12</v>
      </c>
      <c r="D441" s="14">
        <v>81.819999999999993</v>
      </c>
      <c r="E441" s="13">
        <v>46.46</v>
      </c>
      <c r="F441" s="13">
        <f>'Memorial de Cálculo'!K441:K441</f>
        <v>0</v>
      </c>
      <c r="G441" s="13">
        <f t="shared" si="54"/>
        <v>46.46</v>
      </c>
      <c r="H441" s="13">
        <f t="shared" si="55"/>
        <v>35.359999999999992</v>
      </c>
      <c r="I441" s="15">
        <v>0.84</v>
      </c>
      <c r="J441" s="15">
        <f t="shared" si="52"/>
        <v>68.73</v>
      </c>
      <c r="K441" s="15">
        <f t="shared" si="53"/>
        <v>39.03</v>
      </c>
      <c r="L441" s="15">
        <f t="shared" si="56"/>
        <v>0</v>
      </c>
      <c r="M441" s="15">
        <f t="shared" si="57"/>
        <v>39.03</v>
      </c>
      <c r="N441" s="15">
        <f t="shared" si="58"/>
        <v>29.700000000000003</v>
      </c>
      <c r="O441" s="22">
        <f t="shared" si="51"/>
        <v>0.56787429070274986</v>
      </c>
    </row>
    <row r="442" spans="1:15" ht="25.5" x14ac:dyDescent="0.2">
      <c r="A442" s="1" t="s">
        <v>534</v>
      </c>
      <c r="B442" s="1" t="s">
        <v>59</v>
      </c>
      <c r="C442" s="2" t="s">
        <v>16</v>
      </c>
      <c r="D442" s="14">
        <v>1849.86</v>
      </c>
      <c r="E442" s="13">
        <v>1045.3499999999999</v>
      </c>
      <c r="F442" s="13">
        <f>'Memorial de Cálculo'!K442:K442</f>
        <v>0</v>
      </c>
      <c r="G442" s="13">
        <f t="shared" si="54"/>
        <v>1045.3499999999999</v>
      </c>
      <c r="H442" s="13">
        <f t="shared" si="55"/>
        <v>804.51</v>
      </c>
      <c r="I442" s="15">
        <v>0.66</v>
      </c>
      <c r="J442" s="15">
        <f t="shared" si="52"/>
        <v>1220.9100000000001</v>
      </c>
      <c r="K442" s="15">
        <f t="shared" si="53"/>
        <v>689.93</v>
      </c>
      <c r="L442" s="15">
        <f t="shared" si="56"/>
        <v>0</v>
      </c>
      <c r="M442" s="15">
        <f t="shared" si="57"/>
        <v>689.93</v>
      </c>
      <c r="N442" s="15">
        <f t="shared" si="58"/>
        <v>530.98000000000013</v>
      </c>
      <c r="O442" s="22">
        <f t="shared" si="51"/>
        <v>0.56509488823910026</v>
      </c>
    </row>
    <row r="443" spans="1:15" x14ac:dyDescent="0.2">
      <c r="A443" s="7" t="s">
        <v>535</v>
      </c>
      <c r="B443" s="7" t="s">
        <v>536</v>
      </c>
      <c r="C443" s="8"/>
      <c r="D443" s="16"/>
      <c r="E443" s="17"/>
      <c r="F443" s="17"/>
      <c r="G443" s="17"/>
      <c r="H443" s="17"/>
      <c r="I443" s="18"/>
      <c r="J443" s="19">
        <f>SUM(J444)</f>
        <v>138005.19</v>
      </c>
      <c r="K443" s="19">
        <f>SUM(K444)</f>
        <v>0</v>
      </c>
      <c r="L443" s="19">
        <f>SUM(L444)</f>
        <v>0</v>
      </c>
      <c r="M443" s="19">
        <f>SUM(M444)</f>
        <v>0</v>
      </c>
      <c r="N443" s="19">
        <f>SUM(N444)</f>
        <v>138005.19</v>
      </c>
      <c r="O443" s="23">
        <f t="shared" si="51"/>
        <v>0</v>
      </c>
    </row>
    <row r="444" spans="1:15" x14ac:dyDescent="0.2">
      <c r="A444" s="7" t="s">
        <v>537</v>
      </c>
      <c r="B444" s="7" t="s">
        <v>14</v>
      </c>
      <c r="C444" s="8"/>
      <c r="D444" s="16"/>
      <c r="E444" s="17"/>
      <c r="F444" s="17"/>
      <c r="G444" s="17"/>
      <c r="H444" s="17"/>
      <c r="I444" s="18"/>
      <c r="J444" s="19">
        <f>SUM(J445:J458)</f>
        <v>138005.19</v>
      </c>
      <c r="K444" s="19">
        <f>SUM(K445:K458)</f>
        <v>0</v>
      </c>
      <c r="L444" s="19">
        <f>SUM(L445:L458)</f>
        <v>0</v>
      </c>
      <c r="M444" s="19">
        <f>SUM(M445:M458)</f>
        <v>0</v>
      </c>
      <c r="N444" s="19">
        <f>SUM(N445:N458)</f>
        <v>138005.19</v>
      </c>
      <c r="O444" s="23">
        <f t="shared" si="51"/>
        <v>0</v>
      </c>
    </row>
    <row r="445" spans="1:15" x14ac:dyDescent="0.2">
      <c r="A445" s="1" t="s">
        <v>538</v>
      </c>
      <c r="B445" s="1" t="s">
        <v>67</v>
      </c>
      <c r="C445" s="2" t="s">
        <v>19</v>
      </c>
      <c r="D445" s="14">
        <v>165.21</v>
      </c>
      <c r="E445" s="13">
        <v>0</v>
      </c>
      <c r="F445" s="13">
        <f>'Memorial de Cálculo'!K445:K445</f>
        <v>0</v>
      </c>
      <c r="G445" s="13">
        <f t="shared" si="54"/>
        <v>0</v>
      </c>
      <c r="H445" s="13">
        <f t="shared" si="55"/>
        <v>165.21</v>
      </c>
      <c r="I445" s="15">
        <v>0.38</v>
      </c>
      <c r="J445" s="15">
        <f t="shared" si="52"/>
        <v>62.78</v>
      </c>
      <c r="K445" s="15">
        <f t="shared" si="53"/>
        <v>0</v>
      </c>
      <c r="L445" s="15">
        <f t="shared" si="56"/>
        <v>0</v>
      </c>
      <c r="M445" s="15">
        <f t="shared" si="57"/>
        <v>0</v>
      </c>
      <c r="N445" s="15">
        <f t="shared" si="58"/>
        <v>62.78</v>
      </c>
      <c r="O445" s="22">
        <f t="shared" si="51"/>
        <v>0</v>
      </c>
    </row>
    <row r="446" spans="1:15" ht="25.5" x14ac:dyDescent="0.2">
      <c r="A446" s="1" t="s">
        <v>539</v>
      </c>
      <c r="B446" s="1" t="s">
        <v>69</v>
      </c>
      <c r="C446" s="2" t="s">
        <v>12</v>
      </c>
      <c r="D446" s="14">
        <v>524.99</v>
      </c>
      <c r="E446" s="13">
        <v>0</v>
      </c>
      <c r="F446" s="13">
        <f>'Memorial de Cálculo'!K446:K446</f>
        <v>0</v>
      </c>
      <c r="G446" s="13">
        <f t="shared" si="54"/>
        <v>0</v>
      </c>
      <c r="H446" s="13">
        <f t="shared" si="55"/>
        <v>524.99</v>
      </c>
      <c r="I446" s="15">
        <v>8.67</v>
      </c>
      <c r="J446" s="15">
        <f t="shared" si="52"/>
        <v>4551.66</v>
      </c>
      <c r="K446" s="15">
        <f t="shared" si="53"/>
        <v>0</v>
      </c>
      <c r="L446" s="15">
        <f t="shared" si="56"/>
        <v>0</v>
      </c>
      <c r="M446" s="15">
        <f t="shared" si="57"/>
        <v>0</v>
      </c>
      <c r="N446" s="15">
        <f t="shared" si="58"/>
        <v>4551.66</v>
      </c>
      <c r="O446" s="22">
        <f t="shared" si="51"/>
        <v>0</v>
      </c>
    </row>
    <row r="447" spans="1:15" x14ac:dyDescent="0.2">
      <c r="A447" s="1" t="s">
        <v>540</v>
      </c>
      <c r="B447" s="1" t="s">
        <v>71</v>
      </c>
      <c r="C447" s="2" t="s">
        <v>12</v>
      </c>
      <c r="D447" s="14">
        <v>678.41</v>
      </c>
      <c r="E447" s="13">
        <v>0</v>
      </c>
      <c r="F447" s="13">
        <f>'Memorial de Cálculo'!K447:K447</f>
        <v>0</v>
      </c>
      <c r="G447" s="13">
        <f t="shared" si="54"/>
        <v>0</v>
      </c>
      <c r="H447" s="13">
        <f t="shared" si="55"/>
        <v>678.41</v>
      </c>
      <c r="I447" s="15">
        <v>0.84</v>
      </c>
      <c r="J447" s="15">
        <f t="shared" si="52"/>
        <v>569.86</v>
      </c>
      <c r="K447" s="15">
        <f t="shared" si="53"/>
        <v>0</v>
      </c>
      <c r="L447" s="15">
        <f t="shared" si="56"/>
        <v>0</v>
      </c>
      <c r="M447" s="15">
        <f t="shared" si="57"/>
        <v>0</v>
      </c>
      <c r="N447" s="15">
        <f t="shared" si="58"/>
        <v>569.86</v>
      </c>
      <c r="O447" s="22">
        <f t="shared" si="51"/>
        <v>0</v>
      </c>
    </row>
    <row r="448" spans="1:15" ht="25.5" x14ac:dyDescent="0.2">
      <c r="A448" s="1" t="s">
        <v>541</v>
      </c>
      <c r="B448" s="1" t="s">
        <v>59</v>
      </c>
      <c r="C448" s="2" t="s">
        <v>16</v>
      </c>
      <c r="D448" s="14">
        <v>1524.11</v>
      </c>
      <c r="E448" s="13">
        <v>0</v>
      </c>
      <c r="F448" s="13">
        <f>'Memorial de Cálculo'!K448:K448</f>
        <v>0</v>
      </c>
      <c r="G448" s="13">
        <f t="shared" si="54"/>
        <v>0</v>
      </c>
      <c r="H448" s="13">
        <f t="shared" si="55"/>
        <v>1524.11</v>
      </c>
      <c r="I448" s="15">
        <v>0.66</v>
      </c>
      <c r="J448" s="15">
        <f t="shared" si="52"/>
        <v>1005.91</v>
      </c>
      <c r="K448" s="15">
        <f t="shared" si="53"/>
        <v>0</v>
      </c>
      <c r="L448" s="15">
        <f t="shared" si="56"/>
        <v>0</v>
      </c>
      <c r="M448" s="15">
        <f t="shared" si="57"/>
        <v>0</v>
      </c>
      <c r="N448" s="15">
        <f t="shared" si="58"/>
        <v>1005.91</v>
      </c>
      <c r="O448" s="22">
        <f t="shared" si="51"/>
        <v>0</v>
      </c>
    </row>
    <row r="449" spans="1:15" ht="25.5" x14ac:dyDescent="0.2">
      <c r="A449" s="1" t="s">
        <v>542</v>
      </c>
      <c r="B449" s="1" t="s">
        <v>74</v>
      </c>
      <c r="C449" s="2" t="s">
        <v>6</v>
      </c>
      <c r="D449" s="14">
        <v>952.88</v>
      </c>
      <c r="E449" s="13">
        <v>0</v>
      </c>
      <c r="F449" s="13">
        <f>'Memorial de Cálculo'!K449:K449</f>
        <v>0</v>
      </c>
      <c r="G449" s="13">
        <f t="shared" si="54"/>
        <v>0</v>
      </c>
      <c r="H449" s="13">
        <f t="shared" si="55"/>
        <v>952.88</v>
      </c>
      <c r="I449" s="15">
        <v>2.3199999999999998</v>
      </c>
      <c r="J449" s="15">
        <f t="shared" si="52"/>
        <v>2210.6799999999998</v>
      </c>
      <c r="K449" s="15">
        <f t="shared" si="53"/>
        <v>0</v>
      </c>
      <c r="L449" s="15">
        <f t="shared" si="56"/>
        <v>0</v>
      </c>
      <c r="M449" s="15">
        <f t="shared" si="57"/>
        <v>0</v>
      </c>
      <c r="N449" s="15">
        <f t="shared" si="58"/>
        <v>2210.6799999999998</v>
      </c>
      <c r="O449" s="22">
        <f t="shared" si="51"/>
        <v>0</v>
      </c>
    </row>
    <row r="450" spans="1:15" ht="38.25" x14ac:dyDescent="0.2">
      <c r="A450" s="1" t="s">
        <v>543</v>
      </c>
      <c r="B450" s="1" t="s">
        <v>76</v>
      </c>
      <c r="C450" s="2" t="s">
        <v>12</v>
      </c>
      <c r="D450" s="14">
        <v>95.29</v>
      </c>
      <c r="E450" s="13">
        <v>0</v>
      </c>
      <c r="F450" s="13">
        <f>'Memorial de Cálculo'!K450:K450</f>
        <v>0</v>
      </c>
      <c r="G450" s="13">
        <f t="shared" si="54"/>
        <v>0</v>
      </c>
      <c r="H450" s="13">
        <f t="shared" si="55"/>
        <v>95.29</v>
      </c>
      <c r="I450" s="15">
        <v>11.06</v>
      </c>
      <c r="J450" s="15">
        <f t="shared" si="52"/>
        <v>1053.9100000000001</v>
      </c>
      <c r="K450" s="15">
        <f t="shared" si="53"/>
        <v>0</v>
      </c>
      <c r="L450" s="15">
        <f t="shared" si="56"/>
        <v>0</v>
      </c>
      <c r="M450" s="15">
        <f t="shared" si="57"/>
        <v>0</v>
      </c>
      <c r="N450" s="15">
        <f t="shared" si="58"/>
        <v>1053.9100000000001</v>
      </c>
      <c r="O450" s="22">
        <f t="shared" si="51"/>
        <v>0</v>
      </c>
    </row>
    <row r="451" spans="1:15" ht="25.5" x14ac:dyDescent="0.2">
      <c r="A451" s="1" t="s">
        <v>544</v>
      </c>
      <c r="B451" s="1" t="s">
        <v>78</v>
      </c>
      <c r="C451" s="2" t="s">
        <v>12</v>
      </c>
      <c r="D451" s="14">
        <v>123.87</v>
      </c>
      <c r="E451" s="13">
        <v>0</v>
      </c>
      <c r="F451" s="13">
        <f>'Memorial de Cálculo'!K451:K451</f>
        <v>0</v>
      </c>
      <c r="G451" s="13">
        <f t="shared" si="54"/>
        <v>0</v>
      </c>
      <c r="H451" s="13">
        <f t="shared" si="55"/>
        <v>123.87</v>
      </c>
      <c r="I451" s="15">
        <v>11.04</v>
      </c>
      <c r="J451" s="15">
        <f t="shared" si="52"/>
        <v>1367.52</v>
      </c>
      <c r="K451" s="15">
        <f t="shared" si="53"/>
        <v>0</v>
      </c>
      <c r="L451" s="15">
        <f t="shared" si="56"/>
        <v>0</v>
      </c>
      <c r="M451" s="15">
        <f t="shared" si="57"/>
        <v>0</v>
      </c>
      <c r="N451" s="15">
        <f t="shared" si="58"/>
        <v>1367.52</v>
      </c>
      <c r="O451" s="22">
        <f t="shared" si="51"/>
        <v>0</v>
      </c>
    </row>
    <row r="452" spans="1:15" ht="25.5" x14ac:dyDescent="0.2">
      <c r="A452" s="1" t="s">
        <v>545</v>
      </c>
      <c r="B452" s="1" t="s">
        <v>59</v>
      </c>
      <c r="C452" s="2" t="s">
        <v>16</v>
      </c>
      <c r="D452" s="14">
        <v>2787.17</v>
      </c>
      <c r="E452" s="13">
        <v>0</v>
      </c>
      <c r="F452" s="13">
        <f>'Memorial de Cálculo'!K452:K452</f>
        <v>0</v>
      </c>
      <c r="G452" s="13">
        <f t="shared" si="54"/>
        <v>0</v>
      </c>
      <c r="H452" s="13">
        <f t="shared" si="55"/>
        <v>2787.17</v>
      </c>
      <c r="I452" s="15">
        <v>0.66</v>
      </c>
      <c r="J452" s="15">
        <f t="shared" si="52"/>
        <v>1839.53</v>
      </c>
      <c r="K452" s="15">
        <f t="shared" si="53"/>
        <v>0</v>
      </c>
      <c r="L452" s="15">
        <f t="shared" si="56"/>
        <v>0</v>
      </c>
      <c r="M452" s="15">
        <f t="shared" si="57"/>
        <v>0</v>
      </c>
      <c r="N452" s="15">
        <f t="shared" si="58"/>
        <v>1839.53</v>
      </c>
      <c r="O452" s="22">
        <f t="shared" si="51"/>
        <v>0</v>
      </c>
    </row>
    <row r="453" spans="1:15" ht="25.5" x14ac:dyDescent="0.2">
      <c r="A453" s="1" t="s">
        <v>546</v>
      </c>
      <c r="B453" s="1" t="s">
        <v>215</v>
      </c>
      <c r="C453" s="2" t="s">
        <v>12</v>
      </c>
      <c r="D453" s="14">
        <v>95.29</v>
      </c>
      <c r="E453" s="13">
        <v>0</v>
      </c>
      <c r="F453" s="13">
        <f>'Memorial de Cálculo'!K453:K453</f>
        <v>0</v>
      </c>
      <c r="G453" s="13">
        <f t="shared" si="54"/>
        <v>0</v>
      </c>
      <c r="H453" s="13">
        <f t="shared" si="55"/>
        <v>95.29</v>
      </c>
      <c r="I453" s="15">
        <v>3.82</v>
      </c>
      <c r="J453" s="15">
        <f t="shared" si="52"/>
        <v>364.01</v>
      </c>
      <c r="K453" s="15">
        <f t="shared" si="53"/>
        <v>0</v>
      </c>
      <c r="L453" s="15">
        <f t="shared" si="56"/>
        <v>0</v>
      </c>
      <c r="M453" s="15">
        <f t="shared" si="57"/>
        <v>0</v>
      </c>
      <c r="N453" s="15">
        <f t="shared" si="58"/>
        <v>364.01</v>
      </c>
      <c r="O453" s="22">
        <f t="shared" si="51"/>
        <v>0</v>
      </c>
    </row>
    <row r="454" spans="1:15" ht="25.5" x14ac:dyDescent="0.2">
      <c r="A454" s="1" t="s">
        <v>547</v>
      </c>
      <c r="B454" s="1" t="s">
        <v>17</v>
      </c>
      <c r="C454" s="2" t="s">
        <v>6</v>
      </c>
      <c r="D454" s="14">
        <v>952.88</v>
      </c>
      <c r="E454" s="13">
        <v>0</v>
      </c>
      <c r="F454" s="13">
        <f>'Memorial de Cálculo'!K454:K454</f>
        <v>0</v>
      </c>
      <c r="G454" s="13">
        <f t="shared" si="54"/>
        <v>0</v>
      </c>
      <c r="H454" s="13">
        <f t="shared" si="55"/>
        <v>952.88</v>
      </c>
      <c r="I454" s="15">
        <v>104.79</v>
      </c>
      <c r="J454" s="15">
        <f t="shared" si="52"/>
        <v>99852.3</v>
      </c>
      <c r="K454" s="15">
        <f t="shared" si="53"/>
        <v>0</v>
      </c>
      <c r="L454" s="15">
        <f t="shared" si="56"/>
        <v>0</v>
      </c>
      <c r="M454" s="15">
        <f t="shared" si="57"/>
        <v>0</v>
      </c>
      <c r="N454" s="15">
        <f t="shared" si="58"/>
        <v>99852.3</v>
      </c>
      <c r="O454" s="22">
        <f t="shared" si="51"/>
        <v>0</v>
      </c>
    </row>
    <row r="455" spans="1:15" ht="51" x14ac:dyDescent="0.2">
      <c r="A455" s="1" t="s">
        <v>548</v>
      </c>
      <c r="B455" s="42" t="s">
        <v>503</v>
      </c>
      <c r="C455" s="2" t="s">
        <v>19</v>
      </c>
      <c r="D455" s="14">
        <v>330.42</v>
      </c>
      <c r="E455" s="13">
        <v>0</v>
      </c>
      <c r="F455" s="13">
        <f>'Memorial de Cálculo'!K455:K455</f>
        <v>0</v>
      </c>
      <c r="G455" s="13">
        <f t="shared" si="54"/>
        <v>0</v>
      </c>
      <c r="H455" s="13">
        <f t="shared" si="55"/>
        <v>330.42</v>
      </c>
      <c r="I455" s="15">
        <v>41.51</v>
      </c>
      <c r="J455" s="15">
        <f t="shared" si="52"/>
        <v>13715.73</v>
      </c>
      <c r="K455" s="15">
        <f t="shared" si="53"/>
        <v>0</v>
      </c>
      <c r="L455" s="15">
        <f t="shared" si="56"/>
        <v>0</v>
      </c>
      <c r="M455" s="15">
        <f t="shared" si="57"/>
        <v>0</v>
      </c>
      <c r="N455" s="15">
        <f t="shared" si="58"/>
        <v>13715.73</v>
      </c>
      <c r="O455" s="22">
        <f t="shared" ref="O455:O518" si="59">M455/J455</f>
        <v>0</v>
      </c>
    </row>
    <row r="456" spans="1:15" ht="25.5" x14ac:dyDescent="0.2">
      <c r="A456" s="1" t="s">
        <v>549</v>
      </c>
      <c r="B456" s="1" t="s">
        <v>88</v>
      </c>
      <c r="C456" s="2" t="s">
        <v>7</v>
      </c>
      <c r="D456" s="14">
        <v>330.42</v>
      </c>
      <c r="E456" s="13">
        <v>0</v>
      </c>
      <c r="F456" s="13">
        <f>'Memorial de Cálculo'!K456:K456</f>
        <v>0</v>
      </c>
      <c r="G456" s="13">
        <f t="shared" si="54"/>
        <v>0</v>
      </c>
      <c r="H456" s="13">
        <f t="shared" si="55"/>
        <v>330.42</v>
      </c>
      <c r="I456" s="15">
        <v>7.42</v>
      </c>
      <c r="J456" s="15">
        <f t="shared" si="52"/>
        <v>2451.7199999999998</v>
      </c>
      <c r="K456" s="15">
        <f t="shared" si="53"/>
        <v>0</v>
      </c>
      <c r="L456" s="15">
        <f t="shared" si="56"/>
        <v>0</v>
      </c>
      <c r="M456" s="15">
        <f t="shared" si="57"/>
        <v>0</v>
      </c>
      <c r="N456" s="15">
        <f t="shared" si="58"/>
        <v>2451.7199999999998</v>
      </c>
      <c r="O456" s="22">
        <f t="shared" si="59"/>
        <v>0</v>
      </c>
    </row>
    <row r="457" spans="1:15" x14ac:dyDescent="0.2">
      <c r="A457" s="1" t="s">
        <v>550</v>
      </c>
      <c r="B457" s="1" t="s">
        <v>18</v>
      </c>
      <c r="C457" s="2" t="s">
        <v>7</v>
      </c>
      <c r="D457" s="14">
        <v>198.25</v>
      </c>
      <c r="E457" s="13">
        <v>0</v>
      </c>
      <c r="F457" s="13">
        <f>'Memorial de Cálculo'!K457:K457</f>
        <v>0</v>
      </c>
      <c r="G457" s="13">
        <f t="shared" si="54"/>
        <v>0</v>
      </c>
      <c r="H457" s="13">
        <f t="shared" si="55"/>
        <v>198.25</v>
      </c>
      <c r="I457" s="15">
        <v>42.56</v>
      </c>
      <c r="J457" s="15">
        <f t="shared" ref="J457:J518" si="60">ROUND(D457*I457,2)</f>
        <v>8437.52</v>
      </c>
      <c r="K457" s="15">
        <f t="shared" ref="K457:K518" si="61">ROUND(E457*I457,2)</f>
        <v>0</v>
      </c>
      <c r="L457" s="15">
        <f t="shared" si="56"/>
        <v>0</v>
      </c>
      <c r="M457" s="15">
        <f t="shared" si="57"/>
        <v>0</v>
      </c>
      <c r="N457" s="15">
        <f t="shared" si="58"/>
        <v>8437.52</v>
      </c>
      <c r="O457" s="22">
        <f t="shared" si="59"/>
        <v>0</v>
      </c>
    </row>
    <row r="458" spans="1:15" x14ac:dyDescent="0.2">
      <c r="A458" s="1" t="s">
        <v>551</v>
      </c>
      <c r="B458" s="1" t="s">
        <v>91</v>
      </c>
      <c r="C458" s="2" t="s">
        <v>19</v>
      </c>
      <c r="D458" s="14">
        <v>330.42</v>
      </c>
      <c r="E458" s="13">
        <v>0</v>
      </c>
      <c r="F458" s="13">
        <f>'Memorial de Cálculo'!K458:K458</f>
        <v>0</v>
      </c>
      <c r="G458" s="13">
        <f t="shared" si="54"/>
        <v>0</v>
      </c>
      <c r="H458" s="13">
        <f t="shared" si="55"/>
        <v>330.42</v>
      </c>
      <c r="I458" s="15">
        <v>1.58</v>
      </c>
      <c r="J458" s="15">
        <f t="shared" si="60"/>
        <v>522.05999999999995</v>
      </c>
      <c r="K458" s="15">
        <f t="shared" si="61"/>
        <v>0</v>
      </c>
      <c r="L458" s="15">
        <f t="shared" si="56"/>
        <v>0</v>
      </c>
      <c r="M458" s="15">
        <f t="shared" si="57"/>
        <v>0</v>
      </c>
      <c r="N458" s="15">
        <f t="shared" si="58"/>
        <v>522.05999999999995</v>
      </c>
      <c r="O458" s="22">
        <f t="shared" si="59"/>
        <v>0</v>
      </c>
    </row>
    <row r="459" spans="1:15" x14ac:dyDescent="0.2">
      <c r="A459" s="7" t="s">
        <v>552</v>
      </c>
      <c r="B459" s="7" t="s">
        <v>553</v>
      </c>
      <c r="C459" s="8"/>
      <c r="D459" s="16"/>
      <c r="E459" s="17"/>
      <c r="F459" s="17"/>
      <c r="G459" s="17"/>
      <c r="H459" s="17"/>
      <c r="I459" s="18"/>
      <c r="J459" s="19">
        <f>SUM(J460)</f>
        <v>141054.25</v>
      </c>
      <c r="K459" s="19">
        <f>SUM(K460)</f>
        <v>0</v>
      </c>
      <c r="L459" s="19">
        <f>SUM(L460)</f>
        <v>0</v>
      </c>
      <c r="M459" s="19">
        <f>SUM(M460)</f>
        <v>0</v>
      </c>
      <c r="N459" s="19">
        <f>SUM(N460)</f>
        <v>141054.25</v>
      </c>
      <c r="O459" s="23">
        <f t="shared" si="59"/>
        <v>0</v>
      </c>
    </row>
    <row r="460" spans="1:15" x14ac:dyDescent="0.2">
      <c r="A460" s="7" t="s">
        <v>554</v>
      </c>
      <c r="B460" s="7" t="s">
        <v>14</v>
      </c>
      <c r="C460" s="8"/>
      <c r="D460" s="16"/>
      <c r="E460" s="17"/>
      <c r="F460" s="17"/>
      <c r="G460" s="17"/>
      <c r="H460" s="17"/>
      <c r="I460" s="18"/>
      <c r="J460" s="19">
        <f>SUM(J461:J474)</f>
        <v>141054.25</v>
      </c>
      <c r="K460" s="19">
        <f>SUM(K461:K474)</f>
        <v>0</v>
      </c>
      <c r="L460" s="19">
        <f>SUM(L461:L474)</f>
        <v>0</v>
      </c>
      <c r="M460" s="19">
        <f>SUM(M461:M474)</f>
        <v>0</v>
      </c>
      <c r="N460" s="19">
        <f>SUM(N461:N474)</f>
        <v>141054.25</v>
      </c>
      <c r="O460" s="23">
        <f t="shared" si="59"/>
        <v>0</v>
      </c>
    </row>
    <row r="461" spans="1:15" x14ac:dyDescent="0.2">
      <c r="A461" s="1" t="s">
        <v>555</v>
      </c>
      <c r="B461" s="1" t="s">
        <v>67</v>
      </c>
      <c r="C461" s="2" t="s">
        <v>19</v>
      </c>
      <c r="D461" s="14">
        <v>167.66</v>
      </c>
      <c r="E461" s="13">
        <v>0</v>
      </c>
      <c r="F461" s="13">
        <f>'Memorial de Cálculo'!K461:K461</f>
        <v>0</v>
      </c>
      <c r="G461" s="13">
        <f t="shared" si="54"/>
        <v>0</v>
      </c>
      <c r="H461" s="13">
        <f t="shared" si="55"/>
        <v>167.66</v>
      </c>
      <c r="I461" s="15">
        <v>0.38</v>
      </c>
      <c r="J461" s="15">
        <f t="shared" si="60"/>
        <v>63.71</v>
      </c>
      <c r="K461" s="15">
        <f t="shared" si="61"/>
        <v>0</v>
      </c>
      <c r="L461" s="15">
        <f t="shared" si="56"/>
        <v>0</v>
      </c>
      <c r="M461" s="15">
        <f t="shared" si="57"/>
        <v>0</v>
      </c>
      <c r="N461" s="15">
        <f t="shared" si="58"/>
        <v>63.71</v>
      </c>
      <c r="O461" s="22">
        <f t="shared" si="59"/>
        <v>0</v>
      </c>
    </row>
    <row r="462" spans="1:15" ht="25.5" x14ac:dyDescent="0.2">
      <c r="A462" s="1" t="s">
        <v>556</v>
      </c>
      <c r="B462" s="1" t="s">
        <v>69</v>
      </c>
      <c r="C462" s="2" t="s">
        <v>12</v>
      </c>
      <c r="D462" s="14">
        <v>346.57</v>
      </c>
      <c r="E462" s="13">
        <v>0</v>
      </c>
      <c r="F462" s="13">
        <f>'Memorial de Cálculo'!K462:K462</f>
        <v>0</v>
      </c>
      <c r="G462" s="13">
        <f t="shared" ref="G462:G523" si="62">E462+F462</f>
        <v>0</v>
      </c>
      <c r="H462" s="13">
        <f t="shared" ref="H462:H523" si="63">D462-G462</f>
        <v>346.57</v>
      </c>
      <c r="I462" s="15">
        <v>8.67</v>
      </c>
      <c r="J462" s="15">
        <f t="shared" si="60"/>
        <v>3004.76</v>
      </c>
      <c r="K462" s="15">
        <f t="shared" si="61"/>
        <v>0</v>
      </c>
      <c r="L462" s="15">
        <f t="shared" si="56"/>
        <v>0</v>
      </c>
      <c r="M462" s="15">
        <f t="shared" si="57"/>
        <v>0</v>
      </c>
      <c r="N462" s="15">
        <f t="shared" si="58"/>
        <v>3004.76</v>
      </c>
      <c r="O462" s="22">
        <f t="shared" si="59"/>
        <v>0</v>
      </c>
    </row>
    <row r="463" spans="1:15" x14ac:dyDescent="0.2">
      <c r="A463" s="1" t="s">
        <v>557</v>
      </c>
      <c r="B463" s="1" t="s">
        <v>71</v>
      </c>
      <c r="C463" s="2" t="s">
        <v>12</v>
      </c>
      <c r="D463" s="14">
        <v>400.96</v>
      </c>
      <c r="E463" s="13">
        <v>0</v>
      </c>
      <c r="F463" s="13">
        <f>'Memorial de Cálculo'!K463:K463</f>
        <v>0</v>
      </c>
      <c r="G463" s="13">
        <f t="shared" si="62"/>
        <v>0</v>
      </c>
      <c r="H463" s="13">
        <f t="shared" si="63"/>
        <v>400.96</v>
      </c>
      <c r="I463" s="15">
        <v>0.84</v>
      </c>
      <c r="J463" s="15">
        <f t="shared" si="60"/>
        <v>336.81</v>
      </c>
      <c r="K463" s="15">
        <f t="shared" si="61"/>
        <v>0</v>
      </c>
      <c r="L463" s="15">
        <f t="shared" si="56"/>
        <v>0</v>
      </c>
      <c r="M463" s="15">
        <f t="shared" si="57"/>
        <v>0</v>
      </c>
      <c r="N463" s="15">
        <f t="shared" si="58"/>
        <v>336.81</v>
      </c>
      <c r="O463" s="22">
        <f t="shared" si="59"/>
        <v>0</v>
      </c>
    </row>
    <row r="464" spans="1:15" ht="25.5" x14ac:dyDescent="0.2">
      <c r="A464" s="1" t="s">
        <v>558</v>
      </c>
      <c r="B464" s="1" t="s">
        <v>59</v>
      </c>
      <c r="C464" s="2" t="s">
        <v>16</v>
      </c>
      <c r="D464" s="14">
        <v>9021.58</v>
      </c>
      <c r="E464" s="13">
        <v>0</v>
      </c>
      <c r="F464" s="13">
        <f>'Memorial de Cálculo'!K464:K464</f>
        <v>0</v>
      </c>
      <c r="G464" s="13">
        <f t="shared" si="62"/>
        <v>0</v>
      </c>
      <c r="H464" s="13">
        <f t="shared" si="63"/>
        <v>9021.58</v>
      </c>
      <c r="I464" s="15">
        <v>0.66</v>
      </c>
      <c r="J464" s="15">
        <f t="shared" si="60"/>
        <v>5954.24</v>
      </c>
      <c r="K464" s="15">
        <f t="shared" si="61"/>
        <v>0</v>
      </c>
      <c r="L464" s="15">
        <f t="shared" si="56"/>
        <v>0</v>
      </c>
      <c r="M464" s="15">
        <f t="shared" si="57"/>
        <v>0</v>
      </c>
      <c r="N464" s="15">
        <f t="shared" si="58"/>
        <v>5954.24</v>
      </c>
      <c r="O464" s="22">
        <f t="shared" si="59"/>
        <v>0</v>
      </c>
    </row>
    <row r="465" spans="1:15" ht="25.5" x14ac:dyDescent="0.2">
      <c r="A465" s="1" t="s">
        <v>559</v>
      </c>
      <c r="B465" s="1" t="s">
        <v>74</v>
      </c>
      <c r="C465" s="2" t="s">
        <v>6</v>
      </c>
      <c r="D465" s="14">
        <v>974.32</v>
      </c>
      <c r="E465" s="13">
        <v>0</v>
      </c>
      <c r="F465" s="13">
        <f>'Memorial de Cálculo'!K465:K465</f>
        <v>0</v>
      </c>
      <c r="G465" s="13">
        <f t="shared" si="62"/>
        <v>0</v>
      </c>
      <c r="H465" s="13">
        <f t="shared" si="63"/>
        <v>974.32</v>
      </c>
      <c r="I465" s="15">
        <v>2.3199999999999998</v>
      </c>
      <c r="J465" s="15">
        <f t="shared" si="60"/>
        <v>2260.42</v>
      </c>
      <c r="K465" s="15">
        <f t="shared" si="61"/>
        <v>0</v>
      </c>
      <c r="L465" s="15">
        <f t="shared" si="56"/>
        <v>0</v>
      </c>
      <c r="M465" s="15">
        <f t="shared" si="57"/>
        <v>0</v>
      </c>
      <c r="N465" s="15">
        <f t="shared" si="58"/>
        <v>2260.42</v>
      </c>
      <c r="O465" s="22">
        <f t="shared" si="59"/>
        <v>0</v>
      </c>
    </row>
    <row r="466" spans="1:15" ht="38.25" x14ac:dyDescent="0.2">
      <c r="A466" s="1" t="s">
        <v>560</v>
      </c>
      <c r="B466" s="1" t="s">
        <v>76</v>
      </c>
      <c r="C466" s="2" t="s">
        <v>12</v>
      </c>
      <c r="D466" s="14">
        <v>97.43</v>
      </c>
      <c r="E466" s="13">
        <v>0</v>
      </c>
      <c r="F466" s="13">
        <f>'Memorial de Cálculo'!K466:K466</f>
        <v>0</v>
      </c>
      <c r="G466" s="13">
        <f t="shared" si="62"/>
        <v>0</v>
      </c>
      <c r="H466" s="13">
        <f t="shared" si="63"/>
        <v>97.43</v>
      </c>
      <c r="I466" s="15">
        <v>11.06</v>
      </c>
      <c r="J466" s="15">
        <f t="shared" si="60"/>
        <v>1077.58</v>
      </c>
      <c r="K466" s="15">
        <f t="shared" si="61"/>
        <v>0</v>
      </c>
      <c r="L466" s="15">
        <f t="shared" si="56"/>
        <v>0</v>
      </c>
      <c r="M466" s="15">
        <f t="shared" si="57"/>
        <v>0</v>
      </c>
      <c r="N466" s="15">
        <f t="shared" si="58"/>
        <v>1077.58</v>
      </c>
      <c r="O466" s="22">
        <f t="shared" si="59"/>
        <v>0</v>
      </c>
    </row>
    <row r="467" spans="1:15" ht="25.5" x14ac:dyDescent="0.2">
      <c r="A467" s="1" t="s">
        <v>561</v>
      </c>
      <c r="B467" s="1" t="s">
        <v>78</v>
      </c>
      <c r="C467" s="2" t="s">
        <v>12</v>
      </c>
      <c r="D467" s="14">
        <v>126.66</v>
      </c>
      <c r="E467" s="13">
        <v>0</v>
      </c>
      <c r="F467" s="13">
        <f>'Memorial de Cálculo'!K467:K467</f>
        <v>0</v>
      </c>
      <c r="G467" s="13">
        <f t="shared" si="62"/>
        <v>0</v>
      </c>
      <c r="H467" s="13">
        <f t="shared" si="63"/>
        <v>126.66</v>
      </c>
      <c r="I467" s="15">
        <v>11.04</v>
      </c>
      <c r="J467" s="15">
        <f t="shared" si="60"/>
        <v>1398.33</v>
      </c>
      <c r="K467" s="15">
        <f t="shared" si="61"/>
        <v>0</v>
      </c>
      <c r="L467" s="15">
        <f t="shared" si="56"/>
        <v>0</v>
      </c>
      <c r="M467" s="15">
        <f t="shared" si="57"/>
        <v>0</v>
      </c>
      <c r="N467" s="15">
        <f t="shared" si="58"/>
        <v>1398.33</v>
      </c>
      <c r="O467" s="22">
        <f t="shared" si="59"/>
        <v>0</v>
      </c>
    </row>
    <row r="468" spans="1:15" ht="25.5" x14ac:dyDescent="0.2">
      <c r="A468" s="1" t="s">
        <v>562</v>
      </c>
      <c r="B468" s="1" t="s">
        <v>59</v>
      </c>
      <c r="C468" s="2" t="s">
        <v>16</v>
      </c>
      <c r="D468" s="14">
        <v>2849.89</v>
      </c>
      <c r="E468" s="13">
        <v>0</v>
      </c>
      <c r="F468" s="13">
        <f>'Memorial de Cálculo'!K468:K468</f>
        <v>0</v>
      </c>
      <c r="G468" s="13">
        <f t="shared" si="62"/>
        <v>0</v>
      </c>
      <c r="H468" s="13">
        <f t="shared" si="63"/>
        <v>2849.89</v>
      </c>
      <c r="I468" s="15">
        <v>0.66</v>
      </c>
      <c r="J468" s="15">
        <f t="shared" si="60"/>
        <v>1880.93</v>
      </c>
      <c r="K468" s="15">
        <f t="shared" si="61"/>
        <v>0</v>
      </c>
      <c r="L468" s="15">
        <f t="shared" si="56"/>
        <v>0</v>
      </c>
      <c r="M468" s="15">
        <f t="shared" si="57"/>
        <v>0</v>
      </c>
      <c r="N468" s="15">
        <f t="shared" si="58"/>
        <v>1880.93</v>
      </c>
      <c r="O468" s="22">
        <f t="shared" si="59"/>
        <v>0</v>
      </c>
    </row>
    <row r="469" spans="1:15" ht="25.5" x14ac:dyDescent="0.2">
      <c r="A469" s="1" t="s">
        <v>563</v>
      </c>
      <c r="B469" s="1" t="s">
        <v>215</v>
      </c>
      <c r="C469" s="2" t="s">
        <v>12</v>
      </c>
      <c r="D469" s="14">
        <v>97.43</v>
      </c>
      <c r="E469" s="13">
        <v>0</v>
      </c>
      <c r="F469" s="13">
        <f>'Memorial de Cálculo'!K469:K469</f>
        <v>0</v>
      </c>
      <c r="G469" s="13">
        <f t="shared" si="62"/>
        <v>0</v>
      </c>
      <c r="H469" s="13">
        <f t="shared" si="63"/>
        <v>97.43</v>
      </c>
      <c r="I469" s="15">
        <v>3.82</v>
      </c>
      <c r="J469" s="15">
        <f t="shared" si="60"/>
        <v>372.18</v>
      </c>
      <c r="K469" s="15">
        <f t="shared" si="61"/>
        <v>0</v>
      </c>
      <c r="L469" s="15">
        <f t="shared" si="56"/>
        <v>0</v>
      </c>
      <c r="M469" s="15">
        <f t="shared" si="57"/>
        <v>0</v>
      </c>
      <c r="N469" s="15">
        <f t="shared" si="58"/>
        <v>372.18</v>
      </c>
      <c r="O469" s="22">
        <f t="shared" si="59"/>
        <v>0</v>
      </c>
    </row>
    <row r="470" spans="1:15" ht="25.5" x14ac:dyDescent="0.2">
      <c r="A470" s="1" t="s">
        <v>564</v>
      </c>
      <c r="B470" s="1" t="s">
        <v>17</v>
      </c>
      <c r="C470" s="2" t="s">
        <v>6</v>
      </c>
      <c r="D470" s="14">
        <v>974.32</v>
      </c>
      <c r="E470" s="13">
        <v>0</v>
      </c>
      <c r="F470" s="13">
        <f>'Memorial de Cálculo'!K470:K470</f>
        <v>0</v>
      </c>
      <c r="G470" s="13">
        <f t="shared" si="62"/>
        <v>0</v>
      </c>
      <c r="H470" s="13">
        <f t="shared" si="63"/>
        <v>974.32</v>
      </c>
      <c r="I470" s="15">
        <v>104.79</v>
      </c>
      <c r="J470" s="15">
        <f t="shared" si="60"/>
        <v>102098.99</v>
      </c>
      <c r="K470" s="15">
        <f t="shared" si="61"/>
        <v>0</v>
      </c>
      <c r="L470" s="15">
        <f t="shared" si="56"/>
        <v>0</v>
      </c>
      <c r="M470" s="15">
        <f t="shared" si="57"/>
        <v>0</v>
      </c>
      <c r="N470" s="15">
        <f t="shared" si="58"/>
        <v>102098.99</v>
      </c>
      <c r="O470" s="22">
        <f t="shared" si="59"/>
        <v>0</v>
      </c>
    </row>
    <row r="471" spans="1:15" ht="38.25" x14ac:dyDescent="0.2">
      <c r="A471" s="1" t="s">
        <v>565</v>
      </c>
      <c r="B471" s="1" t="s">
        <v>86</v>
      </c>
      <c r="C471" s="2" t="s">
        <v>19</v>
      </c>
      <c r="D471" s="14">
        <v>335.32</v>
      </c>
      <c r="E471" s="13">
        <v>0</v>
      </c>
      <c r="F471" s="13">
        <f>'Memorial de Cálculo'!K471:K471</f>
        <v>0</v>
      </c>
      <c r="G471" s="13">
        <f t="shared" si="62"/>
        <v>0</v>
      </c>
      <c r="H471" s="13">
        <f t="shared" si="63"/>
        <v>335.32</v>
      </c>
      <c r="I471" s="15">
        <v>52.07</v>
      </c>
      <c r="J471" s="15">
        <f t="shared" si="60"/>
        <v>17460.11</v>
      </c>
      <c r="K471" s="15">
        <f t="shared" si="61"/>
        <v>0</v>
      </c>
      <c r="L471" s="15">
        <f t="shared" si="56"/>
        <v>0</v>
      </c>
      <c r="M471" s="15">
        <f t="shared" si="57"/>
        <v>0</v>
      </c>
      <c r="N471" s="15">
        <f t="shared" si="58"/>
        <v>17460.11</v>
      </c>
      <c r="O471" s="22">
        <f t="shared" si="59"/>
        <v>0</v>
      </c>
    </row>
    <row r="472" spans="1:15" ht="25.5" x14ac:dyDescent="0.2">
      <c r="A472" s="1" t="s">
        <v>566</v>
      </c>
      <c r="B472" s="1" t="s">
        <v>88</v>
      </c>
      <c r="C472" s="2" t="s">
        <v>7</v>
      </c>
      <c r="D472" s="14">
        <v>335.32</v>
      </c>
      <c r="E472" s="13">
        <v>0</v>
      </c>
      <c r="F472" s="13">
        <f>'Memorial de Cálculo'!K472:K472</f>
        <v>0</v>
      </c>
      <c r="G472" s="13">
        <f t="shared" si="62"/>
        <v>0</v>
      </c>
      <c r="H472" s="13">
        <f t="shared" si="63"/>
        <v>335.32</v>
      </c>
      <c r="I472" s="15">
        <v>7.42</v>
      </c>
      <c r="J472" s="15">
        <f t="shared" si="60"/>
        <v>2488.0700000000002</v>
      </c>
      <c r="K472" s="15">
        <f t="shared" si="61"/>
        <v>0</v>
      </c>
      <c r="L472" s="15">
        <f t="shared" si="56"/>
        <v>0</v>
      </c>
      <c r="M472" s="15">
        <f t="shared" si="57"/>
        <v>0</v>
      </c>
      <c r="N472" s="15">
        <f t="shared" si="58"/>
        <v>2488.0700000000002</v>
      </c>
      <c r="O472" s="22">
        <f t="shared" si="59"/>
        <v>0</v>
      </c>
    </row>
    <row r="473" spans="1:15" x14ac:dyDescent="0.2">
      <c r="A473" s="1" t="s">
        <v>567</v>
      </c>
      <c r="B473" s="1" t="s">
        <v>18</v>
      </c>
      <c r="C473" s="2" t="s">
        <v>7</v>
      </c>
      <c r="D473" s="14">
        <v>50</v>
      </c>
      <c r="E473" s="13">
        <v>0</v>
      </c>
      <c r="F473" s="13">
        <f>'Memorial de Cálculo'!K473:K473</f>
        <v>0</v>
      </c>
      <c r="G473" s="13">
        <f t="shared" si="62"/>
        <v>0</v>
      </c>
      <c r="H473" s="13">
        <f t="shared" si="63"/>
        <v>50</v>
      </c>
      <c r="I473" s="15">
        <v>42.56</v>
      </c>
      <c r="J473" s="15">
        <f t="shared" si="60"/>
        <v>2128</v>
      </c>
      <c r="K473" s="15">
        <f t="shared" si="61"/>
        <v>0</v>
      </c>
      <c r="L473" s="15">
        <f t="shared" si="56"/>
        <v>0</v>
      </c>
      <c r="M473" s="15">
        <f t="shared" si="57"/>
        <v>0</v>
      </c>
      <c r="N473" s="15">
        <f t="shared" si="58"/>
        <v>2128</v>
      </c>
      <c r="O473" s="22">
        <f t="shared" si="59"/>
        <v>0</v>
      </c>
    </row>
    <row r="474" spans="1:15" x14ac:dyDescent="0.2">
      <c r="A474" s="1" t="s">
        <v>568</v>
      </c>
      <c r="B474" s="1" t="s">
        <v>91</v>
      </c>
      <c r="C474" s="2" t="s">
        <v>19</v>
      </c>
      <c r="D474" s="14">
        <v>335.52</v>
      </c>
      <c r="E474" s="13">
        <v>0</v>
      </c>
      <c r="F474" s="13">
        <f>'Memorial de Cálculo'!K474:K474</f>
        <v>0</v>
      </c>
      <c r="G474" s="13">
        <f t="shared" si="62"/>
        <v>0</v>
      </c>
      <c r="H474" s="13">
        <f t="shared" si="63"/>
        <v>335.52</v>
      </c>
      <c r="I474" s="15">
        <v>1.58</v>
      </c>
      <c r="J474" s="15">
        <f t="shared" si="60"/>
        <v>530.12</v>
      </c>
      <c r="K474" s="15">
        <f t="shared" si="61"/>
        <v>0</v>
      </c>
      <c r="L474" s="15">
        <f t="shared" si="56"/>
        <v>0</v>
      </c>
      <c r="M474" s="15">
        <f t="shared" si="57"/>
        <v>0</v>
      </c>
      <c r="N474" s="15">
        <f t="shared" si="58"/>
        <v>530.12</v>
      </c>
      <c r="O474" s="22">
        <f t="shared" si="59"/>
        <v>0</v>
      </c>
    </row>
    <row r="475" spans="1:15" x14ac:dyDescent="0.2">
      <c r="A475" s="7" t="s">
        <v>569</v>
      </c>
      <c r="B475" s="7" t="s">
        <v>570</v>
      </c>
      <c r="C475" s="8"/>
      <c r="D475" s="16"/>
      <c r="E475" s="17"/>
      <c r="F475" s="17"/>
      <c r="G475" s="17"/>
      <c r="H475" s="17"/>
      <c r="I475" s="18"/>
      <c r="J475" s="19">
        <f>SUM(J476,J491)</f>
        <v>241065.02999999997</v>
      </c>
      <c r="K475" s="19">
        <f>SUM(K476,K491)</f>
        <v>0</v>
      </c>
      <c r="L475" s="19">
        <f>SUM(L476,L491)</f>
        <v>0</v>
      </c>
      <c r="M475" s="19">
        <f>SUM(M476,M491)</f>
        <v>0</v>
      </c>
      <c r="N475" s="19">
        <f>SUM(N476,N491)</f>
        <v>241065.02999999997</v>
      </c>
      <c r="O475" s="23">
        <f t="shared" si="59"/>
        <v>0</v>
      </c>
    </row>
    <row r="476" spans="1:15" x14ac:dyDescent="0.2">
      <c r="A476" s="7" t="s">
        <v>571</v>
      </c>
      <c r="B476" s="7" t="s">
        <v>14</v>
      </c>
      <c r="C476" s="8"/>
      <c r="D476" s="16"/>
      <c r="E476" s="17"/>
      <c r="F476" s="17"/>
      <c r="G476" s="17"/>
      <c r="H476" s="17"/>
      <c r="I476" s="18"/>
      <c r="J476" s="19">
        <f>SUM(J477:J490)</f>
        <v>136350.49</v>
      </c>
      <c r="K476" s="19">
        <f>SUM(K477:K490)</f>
        <v>0</v>
      </c>
      <c r="L476" s="19">
        <f>SUM(L477:L490)</f>
        <v>0</v>
      </c>
      <c r="M476" s="19">
        <f>SUM(M477:M490)</f>
        <v>0</v>
      </c>
      <c r="N476" s="19">
        <f>SUM(N477:N490)</f>
        <v>136350.49</v>
      </c>
      <c r="O476" s="23">
        <f t="shared" si="59"/>
        <v>0</v>
      </c>
    </row>
    <row r="477" spans="1:15" x14ac:dyDescent="0.2">
      <c r="A477" s="1" t="s">
        <v>572</v>
      </c>
      <c r="B477" s="1" t="s">
        <v>67</v>
      </c>
      <c r="C477" s="2" t="s">
        <v>19</v>
      </c>
      <c r="D477" s="14">
        <v>165.21</v>
      </c>
      <c r="E477" s="13">
        <v>0</v>
      </c>
      <c r="F477" s="13">
        <f>'Memorial de Cálculo'!K477:K477</f>
        <v>0</v>
      </c>
      <c r="G477" s="13">
        <f t="shared" si="62"/>
        <v>0</v>
      </c>
      <c r="H477" s="13">
        <f t="shared" si="63"/>
        <v>165.21</v>
      </c>
      <c r="I477" s="15">
        <v>0.38</v>
      </c>
      <c r="J477" s="15">
        <f t="shared" si="60"/>
        <v>62.78</v>
      </c>
      <c r="K477" s="15">
        <f t="shared" si="61"/>
        <v>0</v>
      </c>
      <c r="L477" s="15">
        <f t="shared" ref="L477:L538" si="64">ROUND(F477*I477,2)</f>
        <v>0</v>
      </c>
      <c r="M477" s="15">
        <f t="shared" ref="M477:M538" si="65">K477+L477</f>
        <v>0</v>
      </c>
      <c r="N477" s="15">
        <f t="shared" ref="N477:N538" si="66">J477-M477</f>
        <v>62.78</v>
      </c>
      <c r="O477" s="22">
        <f t="shared" si="59"/>
        <v>0</v>
      </c>
    </row>
    <row r="478" spans="1:15" ht="25.5" x14ac:dyDescent="0.2">
      <c r="A478" s="1" t="s">
        <v>573</v>
      </c>
      <c r="B478" s="1" t="s">
        <v>69</v>
      </c>
      <c r="C478" s="2" t="s">
        <v>12</v>
      </c>
      <c r="D478" s="14">
        <v>440.24</v>
      </c>
      <c r="E478" s="13">
        <v>0</v>
      </c>
      <c r="F478" s="13">
        <f>'Memorial de Cálculo'!K478:K478</f>
        <v>0</v>
      </c>
      <c r="G478" s="13">
        <f t="shared" si="62"/>
        <v>0</v>
      </c>
      <c r="H478" s="13">
        <f t="shared" si="63"/>
        <v>440.24</v>
      </c>
      <c r="I478" s="15">
        <v>8.67</v>
      </c>
      <c r="J478" s="15">
        <f t="shared" si="60"/>
        <v>3816.88</v>
      </c>
      <c r="K478" s="15">
        <f t="shared" si="61"/>
        <v>0</v>
      </c>
      <c r="L478" s="15">
        <f t="shared" si="64"/>
        <v>0</v>
      </c>
      <c r="M478" s="15">
        <f t="shared" si="65"/>
        <v>0</v>
      </c>
      <c r="N478" s="15">
        <f t="shared" si="66"/>
        <v>3816.88</v>
      </c>
      <c r="O478" s="22">
        <f t="shared" si="59"/>
        <v>0</v>
      </c>
    </row>
    <row r="479" spans="1:15" x14ac:dyDescent="0.2">
      <c r="A479" s="1" t="s">
        <v>574</v>
      </c>
      <c r="B479" s="1" t="s">
        <v>71</v>
      </c>
      <c r="C479" s="2" t="s">
        <v>12</v>
      </c>
      <c r="D479" s="14">
        <v>450.79</v>
      </c>
      <c r="E479" s="13">
        <v>0</v>
      </c>
      <c r="F479" s="13">
        <f>'Memorial de Cálculo'!K479:K479</f>
        <v>0</v>
      </c>
      <c r="G479" s="13">
        <f t="shared" si="62"/>
        <v>0</v>
      </c>
      <c r="H479" s="13">
        <f t="shared" si="63"/>
        <v>450.79</v>
      </c>
      <c r="I479" s="15">
        <v>0.84</v>
      </c>
      <c r="J479" s="15">
        <f t="shared" si="60"/>
        <v>378.66</v>
      </c>
      <c r="K479" s="15">
        <f t="shared" si="61"/>
        <v>0</v>
      </c>
      <c r="L479" s="15">
        <f t="shared" si="64"/>
        <v>0</v>
      </c>
      <c r="M479" s="15">
        <f t="shared" si="65"/>
        <v>0</v>
      </c>
      <c r="N479" s="15">
        <f t="shared" si="66"/>
        <v>378.66</v>
      </c>
      <c r="O479" s="22">
        <f t="shared" si="59"/>
        <v>0</v>
      </c>
    </row>
    <row r="480" spans="1:15" ht="25.5" x14ac:dyDescent="0.2">
      <c r="A480" s="1" t="s">
        <v>575</v>
      </c>
      <c r="B480" s="1" t="s">
        <v>59</v>
      </c>
      <c r="C480" s="2" t="s">
        <v>16</v>
      </c>
      <c r="D480" s="14">
        <v>10142.73</v>
      </c>
      <c r="E480" s="13">
        <v>0</v>
      </c>
      <c r="F480" s="13">
        <f>'Memorial de Cálculo'!K480:K480</f>
        <v>0</v>
      </c>
      <c r="G480" s="13">
        <f t="shared" si="62"/>
        <v>0</v>
      </c>
      <c r="H480" s="13">
        <f t="shared" si="63"/>
        <v>10142.73</v>
      </c>
      <c r="I480" s="15">
        <v>0.66</v>
      </c>
      <c r="J480" s="15">
        <f t="shared" si="60"/>
        <v>6694.2</v>
      </c>
      <c r="K480" s="15">
        <f t="shared" si="61"/>
        <v>0</v>
      </c>
      <c r="L480" s="15">
        <f t="shared" si="64"/>
        <v>0</v>
      </c>
      <c r="M480" s="15">
        <f t="shared" si="65"/>
        <v>0</v>
      </c>
      <c r="N480" s="15">
        <f t="shared" si="66"/>
        <v>6694.2</v>
      </c>
      <c r="O480" s="22">
        <f t="shared" si="59"/>
        <v>0</v>
      </c>
    </row>
    <row r="481" spans="1:15" ht="25.5" x14ac:dyDescent="0.2">
      <c r="A481" s="1" t="s">
        <v>576</v>
      </c>
      <c r="B481" s="1" t="s">
        <v>74</v>
      </c>
      <c r="C481" s="2" t="s">
        <v>6</v>
      </c>
      <c r="D481" s="14">
        <v>896.51</v>
      </c>
      <c r="E481" s="13">
        <v>0</v>
      </c>
      <c r="F481" s="13">
        <f>'Memorial de Cálculo'!K481:K481</f>
        <v>0</v>
      </c>
      <c r="G481" s="13">
        <f t="shared" si="62"/>
        <v>0</v>
      </c>
      <c r="H481" s="13">
        <f t="shared" si="63"/>
        <v>896.51</v>
      </c>
      <c r="I481" s="15">
        <v>2.3199999999999998</v>
      </c>
      <c r="J481" s="15">
        <f t="shared" si="60"/>
        <v>2079.9</v>
      </c>
      <c r="K481" s="15">
        <f t="shared" si="61"/>
        <v>0</v>
      </c>
      <c r="L481" s="15">
        <f t="shared" si="64"/>
        <v>0</v>
      </c>
      <c r="M481" s="15">
        <f t="shared" si="65"/>
        <v>0</v>
      </c>
      <c r="N481" s="15">
        <f t="shared" si="66"/>
        <v>2079.9</v>
      </c>
      <c r="O481" s="22">
        <f t="shared" si="59"/>
        <v>0</v>
      </c>
    </row>
    <row r="482" spans="1:15" ht="38.25" x14ac:dyDescent="0.2">
      <c r="A482" s="1" t="s">
        <v>577</v>
      </c>
      <c r="B482" s="1" t="s">
        <v>76</v>
      </c>
      <c r="C482" s="2" t="s">
        <v>12</v>
      </c>
      <c r="D482" s="14">
        <v>89.65</v>
      </c>
      <c r="E482" s="13">
        <v>0</v>
      </c>
      <c r="F482" s="13">
        <f>'Memorial de Cálculo'!K482:K482</f>
        <v>0</v>
      </c>
      <c r="G482" s="13">
        <f t="shared" si="62"/>
        <v>0</v>
      </c>
      <c r="H482" s="13">
        <f t="shared" si="63"/>
        <v>89.65</v>
      </c>
      <c r="I482" s="15">
        <v>11.06</v>
      </c>
      <c r="J482" s="15">
        <f t="shared" si="60"/>
        <v>991.53</v>
      </c>
      <c r="K482" s="15">
        <f t="shared" si="61"/>
        <v>0</v>
      </c>
      <c r="L482" s="15">
        <f t="shared" si="64"/>
        <v>0</v>
      </c>
      <c r="M482" s="15">
        <f t="shared" si="65"/>
        <v>0</v>
      </c>
      <c r="N482" s="15">
        <f t="shared" si="66"/>
        <v>991.53</v>
      </c>
      <c r="O482" s="22">
        <f t="shared" si="59"/>
        <v>0</v>
      </c>
    </row>
    <row r="483" spans="1:15" ht="25.5" x14ac:dyDescent="0.2">
      <c r="A483" s="1" t="s">
        <v>578</v>
      </c>
      <c r="B483" s="1" t="s">
        <v>78</v>
      </c>
      <c r="C483" s="2" t="s">
        <v>12</v>
      </c>
      <c r="D483" s="14">
        <v>116.55</v>
      </c>
      <c r="E483" s="13">
        <v>0</v>
      </c>
      <c r="F483" s="13">
        <f>'Memorial de Cálculo'!K483:K483</f>
        <v>0</v>
      </c>
      <c r="G483" s="13">
        <f t="shared" si="62"/>
        <v>0</v>
      </c>
      <c r="H483" s="13">
        <f t="shared" si="63"/>
        <v>116.55</v>
      </c>
      <c r="I483" s="15">
        <v>11.04</v>
      </c>
      <c r="J483" s="15">
        <f t="shared" si="60"/>
        <v>1286.71</v>
      </c>
      <c r="K483" s="15">
        <f t="shared" si="61"/>
        <v>0</v>
      </c>
      <c r="L483" s="15">
        <f t="shared" si="64"/>
        <v>0</v>
      </c>
      <c r="M483" s="15">
        <f t="shared" si="65"/>
        <v>0</v>
      </c>
      <c r="N483" s="15">
        <f t="shared" si="66"/>
        <v>1286.71</v>
      </c>
      <c r="O483" s="22">
        <f t="shared" si="59"/>
        <v>0</v>
      </c>
    </row>
    <row r="484" spans="1:15" ht="25.5" x14ac:dyDescent="0.2">
      <c r="A484" s="1" t="s">
        <v>579</v>
      </c>
      <c r="B484" s="1" t="s">
        <v>59</v>
      </c>
      <c r="C484" s="2" t="s">
        <v>16</v>
      </c>
      <c r="D484" s="14">
        <v>2622.29</v>
      </c>
      <c r="E484" s="13">
        <v>0</v>
      </c>
      <c r="F484" s="13">
        <f>'Memorial de Cálculo'!K484:K484</f>
        <v>0</v>
      </c>
      <c r="G484" s="13">
        <f t="shared" si="62"/>
        <v>0</v>
      </c>
      <c r="H484" s="13">
        <f t="shared" si="63"/>
        <v>2622.29</v>
      </c>
      <c r="I484" s="15">
        <v>0.66</v>
      </c>
      <c r="J484" s="15">
        <f t="shared" si="60"/>
        <v>1730.71</v>
      </c>
      <c r="K484" s="15">
        <f t="shared" si="61"/>
        <v>0</v>
      </c>
      <c r="L484" s="15">
        <f t="shared" si="64"/>
        <v>0</v>
      </c>
      <c r="M484" s="15">
        <f t="shared" si="65"/>
        <v>0</v>
      </c>
      <c r="N484" s="15">
        <f t="shared" si="66"/>
        <v>1730.71</v>
      </c>
      <c r="O484" s="22">
        <f t="shared" si="59"/>
        <v>0</v>
      </c>
    </row>
    <row r="485" spans="1:15" ht="25.5" x14ac:dyDescent="0.2">
      <c r="A485" s="1" t="s">
        <v>580</v>
      </c>
      <c r="B485" s="1" t="s">
        <v>83</v>
      </c>
      <c r="C485" s="2" t="s">
        <v>12</v>
      </c>
      <c r="D485" s="14">
        <v>86.95</v>
      </c>
      <c r="E485" s="13">
        <v>0</v>
      </c>
      <c r="F485" s="13">
        <f>'Memorial de Cálculo'!K485:K485</f>
        <v>0</v>
      </c>
      <c r="G485" s="13">
        <f t="shared" si="62"/>
        <v>0</v>
      </c>
      <c r="H485" s="13">
        <f t="shared" si="63"/>
        <v>86.95</v>
      </c>
      <c r="I485" s="15">
        <v>3.82</v>
      </c>
      <c r="J485" s="15">
        <f t="shared" si="60"/>
        <v>332.15</v>
      </c>
      <c r="K485" s="15">
        <f t="shared" si="61"/>
        <v>0</v>
      </c>
      <c r="L485" s="15">
        <f t="shared" si="64"/>
        <v>0</v>
      </c>
      <c r="M485" s="15">
        <f t="shared" si="65"/>
        <v>0</v>
      </c>
      <c r="N485" s="15">
        <f t="shared" si="66"/>
        <v>332.15</v>
      </c>
      <c r="O485" s="22">
        <f t="shared" si="59"/>
        <v>0</v>
      </c>
    </row>
    <row r="486" spans="1:15" ht="25.5" x14ac:dyDescent="0.2">
      <c r="A486" s="1" t="s">
        <v>581</v>
      </c>
      <c r="B486" s="1" t="s">
        <v>17</v>
      </c>
      <c r="C486" s="2" t="s">
        <v>6</v>
      </c>
      <c r="D486" s="14">
        <v>896.51</v>
      </c>
      <c r="E486" s="13">
        <v>0</v>
      </c>
      <c r="F486" s="13">
        <f>'Memorial de Cálculo'!K486:K486</f>
        <v>0</v>
      </c>
      <c r="G486" s="13">
        <f t="shared" si="62"/>
        <v>0</v>
      </c>
      <c r="H486" s="13">
        <f t="shared" si="63"/>
        <v>896.51</v>
      </c>
      <c r="I486" s="15">
        <v>104.79</v>
      </c>
      <c r="J486" s="15">
        <f t="shared" si="60"/>
        <v>93945.279999999999</v>
      </c>
      <c r="K486" s="15">
        <f t="shared" si="61"/>
        <v>0</v>
      </c>
      <c r="L486" s="15">
        <f t="shared" si="64"/>
        <v>0</v>
      </c>
      <c r="M486" s="15">
        <f t="shared" si="65"/>
        <v>0</v>
      </c>
      <c r="N486" s="15">
        <f t="shared" si="66"/>
        <v>93945.279999999999</v>
      </c>
      <c r="O486" s="22">
        <f t="shared" si="59"/>
        <v>0</v>
      </c>
    </row>
    <row r="487" spans="1:15" ht="38.25" x14ac:dyDescent="0.2">
      <c r="A487" s="1" t="s">
        <v>582</v>
      </c>
      <c r="B487" s="1" t="s">
        <v>86</v>
      </c>
      <c r="C487" s="2" t="s">
        <v>19</v>
      </c>
      <c r="D487" s="14">
        <v>375.04</v>
      </c>
      <c r="E487" s="13">
        <v>0</v>
      </c>
      <c r="F487" s="13">
        <f>'Memorial de Cálculo'!K487:K487</f>
        <v>0</v>
      </c>
      <c r="G487" s="13">
        <f t="shared" si="62"/>
        <v>0</v>
      </c>
      <c r="H487" s="13">
        <f t="shared" si="63"/>
        <v>375.04</v>
      </c>
      <c r="I487" s="15">
        <v>52.07</v>
      </c>
      <c r="J487" s="15">
        <f t="shared" si="60"/>
        <v>19528.330000000002</v>
      </c>
      <c r="K487" s="15">
        <f t="shared" si="61"/>
        <v>0</v>
      </c>
      <c r="L487" s="15">
        <f t="shared" si="64"/>
        <v>0</v>
      </c>
      <c r="M487" s="15">
        <f t="shared" si="65"/>
        <v>0</v>
      </c>
      <c r="N487" s="15">
        <f t="shared" si="66"/>
        <v>19528.330000000002</v>
      </c>
      <c r="O487" s="22">
        <f t="shared" si="59"/>
        <v>0</v>
      </c>
    </row>
    <row r="488" spans="1:15" ht="25.5" x14ac:dyDescent="0.2">
      <c r="A488" s="1" t="s">
        <v>583</v>
      </c>
      <c r="B488" s="1" t="s">
        <v>88</v>
      </c>
      <c r="C488" s="2" t="s">
        <v>7</v>
      </c>
      <c r="D488" s="14">
        <v>375.04</v>
      </c>
      <c r="E488" s="13">
        <v>0</v>
      </c>
      <c r="F488" s="13">
        <f>'Memorial de Cálculo'!K488:K488</f>
        <v>0</v>
      </c>
      <c r="G488" s="13">
        <f t="shared" si="62"/>
        <v>0</v>
      </c>
      <c r="H488" s="13">
        <f t="shared" si="63"/>
        <v>375.04</v>
      </c>
      <c r="I488" s="15">
        <v>7.42</v>
      </c>
      <c r="J488" s="15">
        <f t="shared" si="60"/>
        <v>2782.8</v>
      </c>
      <c r="K488" s="15">
        <f t="shared" si="61"/>
        <v>0</v>
      </c>
      <c r="L488" s="15">
        <f t="shared" si="64"/>
        <v>0</v>
      </c>
      <c r="M488" s="15">
        <f t="shared" si="65"/>
        <v>0</v>
      </c>
      <c r="N488" s="15">
        <f t="shared" si="66"/>
        <v>2782.8</v>
      </c>
      <c r="O488" s="22">
        <f t="shared" si="59"/>
        <v>0</v>
      </c>
    </row>
    <row r="489" spans="1:15" x14ac:dyDescent="0.2">
      <c r="A489" s="1" t="s">
        <v>584</v>
      </c>
      <c r="B489" s="1" t="s">
        <v>18</v>
      </c>
      <c r="C489" s="2" t="s">
        <v>7</v>
      </c>
      <c r="D489" s="14">
        <v>50</v>
      </c>
      <c r="E489" s="13">
        <v>0</v>
      </c>
      <c r="F489" s="13">
        <f>'Memorial de Cálculo'!K489:K489</f>
        <v>0</v>
      </c>
      <c r="G489" s="13">
        <f t="shared" si="62"/>
        <v>0</v>
      </c>
      <c r="H489" s="13">
        <f t="shared" si="63"/>
        <v>50</v>
      </c>
      <c r="I489" s="15">
        <v>42.56</v>
      </c>
      <c r="J489" s="15">
        <f t="shared" si="60"/>
        <v>2128</v>
      </c>
      <c r="K489" s="15">
        <f t="shared" si="61"/>
        <v>0</v>
      </c>
      <c r="L489" s="15">
        <f t="shared" si="64"/>
        <v>0</v>
      </c>
      <c r="M489" s="15">
        <f t="shared" si="65"/>
        <v>0</v>
      </c>
      <c r="N489" s="15">
        <f t="shared" si="66"/>
        <v>2128</v>
      </c>
      <c r="O489" s="22">
        <f t="shared" si="59"/>
        <v>0</v>
      </c>
    </row>
    <row r="490" spans="1:15" x14ac:dyDescent="0.2">
      <c r="A490" s="1" t="s">
        <v>585</v>
      </c>
      <c r="B490" s="1" t="s">
        <v>91</v>
      </c>
      <c r="C490" s="2" t="s">
        <v>19</v>
      </c>
      <c r="D490" s="14">
        <v>375.04</v>
      </c>
      <c r="E490" s="13">
        <v>0</v>
      </c>
      <c r="F490" s="13">
        <f>'Memorial de Cálculo'!K490:K490</f>
        <v>0</v>
      </c>
      <c r="G490" s="13">
        <f t="shared" si="62"/>
        <v>0</v>
      </c>
      <c r="H490" s="13">
        <f t="shared" si="63"/>
        <v>375.04</v>
      </c>
      <c r="I490" s="15">
        <v>1.58</v>
      </c>
      <c r="J490" s="15">
        <f t="shared" si="60"/>
        <v>592.55999999999995</v>
      </c>
      <c r="K490" s="15">
        <f t="shared" si="61"/>
        <v>0</v>
      </c>
      <c r="L490" s="15">
        <f t="shared" si="64"/>
        <v>0</v>
      </c>
      <c r="M490" s="15">
        <f t="shared" si="65"/>
        <v>0</v>
      </c>
      <c r="N490" s="15">
        <f t="shared" si="66"/>
        <v>592.55999999999995</v>
      </c>
      <c r="O490" s="22">
        <f t="shared" si="59"/>
        <v>0</v>
      </c>
    </row>
    <row r="491" spans="1:15" x14ac:dyDescent="0.2">
      <c r="A491" s="7" t="s">
        <v>586</v>
      </c>
      <c r="B491" s="7" t="s">
        <v>127</v>
      </c>
      <c r="C491" s="8"/>
      <c r="D491" s="16"/>
      <c r="E491" s="17"/>
      <c r="F491" s="17"/>
      <c r="G491" s="17"/>
      <c r="H491" s="17"/>
      <c r="I491" s="18"/>
      <c r="J491" s="19">
        <f>SUM(J492:J504)</f>
        <v>104714.54</v>
      </c>
      <c r="K491" s="19">
        <f>SUM(K492:K504)</f>
        <v>0</v>
      </c>
      <c r="L491" s="19">
        <f>SUM(L492:L504)</f>
        <v>0</v>
      </c>
      <c r="M491" s="19">
        <f>SUM(M492:M504)</f>
        <v>0</v>
      </c>
      <c r="N491" s="19">
        <f>SUM(N492:N504)</f>
        <v>104714.54</v>
      </c>
      <c r="O491" s="23">
        <f t="shared" si="59"/>
        <v>0</v>
      </c>
    </row>
    <row r="492" spans="1:15" x14ac:dyDescent="0.2">
      <c r="A492" s="1" t="s">
        <v>587</v>
      </c>
      <c r="B492" s="1" t="s">
        <v>526</v>
      </c>
      <c r="C492" s="2" t="s">
        <v>6</v>
      </c>
      <c r="D492" s="14">
        <v>153.26</v>
      </c>
      <c r="E492" s="13">
        <v>0</v>
      </c>
      <c r="F492" s="13">
        <f>'Memorial de Cálculo'!K492:K492</f>
        <v>0</v>
      </c>
      <c r="G492" s="13">
        <f t="shared" si="62"/>
        <v>0</v>
      </c>
      <c r="H492" s="13">
        <f t="shared" si="63"/>
        <v>153.26</v>
      </c>
      <c r="I492" s="15">
        <v>1.76</v>
      </c>
      <c r="J492" s="15">
        <f t="shared" si="60"/>
        <v>269.74</v>
      </c>
      <c r="K492" s="15">
        <f t="shared" si="61"/>
        <v>0</v>
      </c>
      <c r="L492" s="15">
        <f t="shared" si="64"/>
        <v>0</v>
      </c>
      <c r="M492" s="15">
        <f t="shared" si="65"/>
        <v>0</v>
      </c>
      <c r="N492" s="15">
        <f t="shared" si="66"/>
        <v>269.74</v>
      </c>
      <c r="O492" s="22">
        <f t="shared" si="59"/>
        <v>0</v>
      </c>
    </row>
    <row r="493" spans="1:15" ht="38.25" x14ac:dyDescent="0.2">
      <c r="A493" s="1" t="s">
        <v>588</v>
      </c>
      <c r="B493" s="1" t="s">
        <v>131</v>
      </c>
      <c r="C493" s="2" t="s">
        <v>12</v>
      </c>
      <c r="D493" s="14">
        <v>318.97000000000003</v>
      </c>
      <c r="E493" s="13">
        <v>0</v>
      </c>
      <c r="F493" s="13">
        <f>'Memorial de Cálculo'!K493:K493</f>
        <v>0</v>
      </c>
      <c r="G493" s="13">
        <f t="shared" si="62"/>
        <v>0</v>
      </c>
      <c r="H493" s="13">
        <f t="shared" si="63"/>
        <v>318.97000000000003</v>
      </c>
      <c r="I493" s="15">
        <v>12.11</v>
      </c>
      <c r="J493" s="15">
        <f t="shared" si="60"/>
        <v>3862.73</v>
      </c>
      <c r="K493" s="15">
        <f t="shared" si="61"/>
        <v>0</v>
      </c>
      <c r="L493" s="15">
        <f t="shared" si="64"/>
        <v>0</v>
      </c>
      <c r="M493" s="15">
        <f t="shared" si="65"/>
        <v>0</v>
      </c>
      <c r="N493" s="15">
        <f t="shared" si="66"/>
        <v>3862.73</v>
      </c>
      <c r="O493" s="22">
        <f t="shared" si="59"/>
        <v>0</v>
      </c>
    </row>
    <row r="494" spans="1:15" x14ac:dyDescent="0.2">
      <c r="A494" s="1" t="s">
        <v>589</v>
      </c>
      <c r="B494" s="1" t="s">
        <v>71</v>
      </c>
      <c r="C494" s="2" t="s">
        <v>12</v>
      </c>
      <c r="D494" s="14">
        <v>305.97000000000003</v>
      </c>
      <c r="E494" s="13">
        <v>0</v>
      </c>
      <c r="F494" s="13">
        <f>'Memorial de Cálculo'!K494:K494</f>
        <v>0</v>
      </c>
      <c r="G494" s="13">
        <f t="shared" si="62"/>
        <v>0</v>
      </c>
      <c r="H494" s="13">
        <f t="shared" si="63"/>
        <v>305.97000000000003</v>
      </c>
      <c r="I494" s="15">
        <v>0.84</v>
      </c>
      <c r="J494" s="15">
        <f t="shared" si="60"/>
        <v>257.01</v>
      </c>
      <c r="K494" s="15">
        <f t="shared" si="61"/>
        <v>0</v>
      </c>
      <c r="L494" s="15">
        <f t="shared" si="64"/>
        <v>0</v>
      </c>
      <c r="M494" s="15">
        <f t="shared" si="65"/>
        <v>0</v>
      </c>
      <c r="N494" s="15">
        <f t="shared" si="66"/>
        <v>257.01</v>
      </c>
      <c r="O494" s="22">
        <f t="shared" si="59"/>
        <v>0</v>
      </c>
    </row>
    <row r="495" spans="1:15" ht="25.5" x14ac:dyDescent="0.2">
      <c r="A495" s="1" t="s">
        <v>590</v>
      </c>
      <c r="B495" s="1" t="s">
        <v>59</v>
      </c>
      <c r="C495" s="2" t="s">
        <v>16</v>
      </c>
      <c r="D495" s="14">
        <v>6884.37</v>
      </c>
      <c r="E495" s="13">
        <v>0</v>
      </c>
      <c r="F495" s="13">
        <f>'Memorial de Cálculo'!K495:K495</f>
        <v>0</v>
      </c>
      <c r="G495" s="13">
        <f t="shared" si="62"/>
        <v>0</v>
      </c>
      <c r="H495" s="13">
        <f t="shared" si="63"/>
        <v>6884.37</v>
      </c>
      <c r="I495" s="15">
        <v>0.66</v>
      </c>
      <c r="J495" s="15">
        <f t="shared" si="60"/>
        <v>4543.68</v>
      </c>
      <c r="K495" s="15">
        <f t="shared" si="61"/>
        <v>0</v>
      </c>
      <c r="L495" s="15">
        <f t="shared" si="64"/>
        <v>0</v>
      </c>
      <c r="M495" s="15">
        <f t="shared" si="65"/>
        <v>0</v>
      </c>
      <c r="N495" s="15">
        <f t="shared" si="66"/>
        <v>4543.68</v>
      </c>
      <c r="O495" s="22">
        <f t="shared" si="59"/>
        <v>0</v>
      </c>
    </row>
    <row r="496" spans="1:15" ht="25.5" x14ac:dyDescent="0.2">
      <c r="A496" s="1" t="s">
        <v>591</v>
      </c>
      <c r="B496" s="1" t="s">
        <v>133</v>
      </c>
      <c r="C496" s="2" t="s">
        <v>12</v>
      </c>
      <c r="D496" s="14">
        <v>21.25</v>
      </c>
      <c r="E496" s="13">
        <v>0</v>
      </c>
      <c r="F496" s="13">
        <f>'Memorial de Cálculo'!K496:K496</f>
        <v>0</v>
      </c>
      <c r="G496" s="13">
        <f t="shared" si="62"/>
        <v>0</v>
      </c>
      <c r="H496" s="13">
        <f t="shared" si="63"/>
        <v>21.25</v>
      </c>
      <c r="I496" s="15">
        <v>141.11000000000001</v>
      </c>
      <c r="J496" s="15">
        <f t="shared" si="60"/>
        <v>2998.59</v>
      </c>
      <c r="K496" s="15">
        <f t="shared" si="61"/>
        <v>0</v>
      </c>
      <c r="L496" s="15">
        <f t="shared" si="64"/>
        <v>0</v>
      </c>
      <c r="M496" s="15">
        <f t="shared" si="65"/>
        <v>0</v>
      </c>
      <c r="N496" s="15">
        <f t="shared" si="66"/>
        <v>2998.59</v>
      </c>
      <c r="O496" s="22">
        <f t="shared" si="59"/>
        <v>0</v>
      </c>
    </row>
    <row r="497" spans="1:15" ht="38.25" x14ac:dyDescent="0.2">
      <c r="A497" s="1" t="s">
        <v>592</v>
      </c>
      <c r="B497" s="1" t="s">
        <v>135</v>
      </c>
      <c r="C497" s="2" t="s">
        <v>19</v>
      </c>
      <c r="D497" s="14">
        <v>6</v>
      </c>
      <c r="E497" s="13">
        <v>0</v>
      </c>
      <c r="F497" s="13">
        <f>'Memorial de Cálculo'!K497:K497</f>
        <v>0</v>
      </c>
      <c r="G497" s="13">
        <f t="shared" si="62"/>
        <v>0</v>
      </c>
      <c r="H497" s="13">
        <f t="shared" si="63"/>
        <v>6</v>
      </c>
      <c r="I497" s="15">
        <v>149.16999999999999</v>
      </c>
      <c r="J497" s="15">
        <f t="shared" si="60"/>
        <v>895.02</v>
      </c>
      <c r="K497" s="15">
        <f t="shared" si="61"/>
        <v>0</v>
      </c>
      <c r="L497" s="15">
        <f t="shared" si="64"/>
        <v>0</v>
      </c>
      <c r="M497" s="15">
        <f t="shared" si="65"/>
        <v>0</v>
      </c>
      <c r="N497" s="15">
        <f t="shared" si="66"/>
        <v>895.02</v>
      </c>
      <c r="O497" s="22">
        <f t="shared" si="59"/>
        <v>0</v>
      </c>
    </row>
    <row r="498" spans="1:15" ht="38.25" x14ac:dyDescent="0.2">
      <c r="A498" s="1" t="s">
        <v>593</v>
      </c>
      <c r="B498" s="1" t="s">
        <v>137</v>
      </c>
      <c r="C498" s="2" t="s">
        <v>19</v>
      </c>
      <c r="D498" s="14">
        <v>147.26</v>
      </c>
      <c r="E498" s="13">
        <v>0</v>
      </c>
      <c r="F498" s="13">
        <f>'Memorial de Cálculo'!K498:K498</f>
        <v>0</v>
      </c>
      <c r="G498" s="13">
        <f t="shared" si="62"/>
        <v>0</v>
      </c>
      <c r="H498" s="13">
        <f t="shared" si="63"/>
        <v>147.26</v>
      </c>
      <c r="I498" s="15">
        <v>264.60000000000002</v>
      </c>
      <c r="J498" s="15">
        <f t="shared" si="60"/>
        <v>38965</v>
      </c>
      <c r="K498" s="15">
        <f t="shared" si="61"/>
        <v>0</v>
      </c>
      <c r="L498" s="15">
        <f t="shared" si="64"/>
        <v>0</v>
      </c>
      <c r="M498" s="15">
        <f t="shared" si="65"/>
        <v>0</v>
      </c>
      <c r="N498" s="15">
        <f t="shared" si="66"/>
        <v>38965</v>
      </c>
      <c r="O498" s="22">
        <f t="shared" si="59"/>
        <v>0</v>
      </c>
    </row>
    <row r="499" spans="1:15" ht="25.5" x14ac:dyDescent="0.2">
      <c r="A499" s="1" t="s">
        <v>594</v>
      </c>
      <c r="B499" s="1" t="s">
        <v>139</v>
      </c>
      <c r="C499" s="2" t="s">
        <v>12</v>
      </c>
      <c r="D499" s="14">
        <v>305.97000000000003</v>
      </c>
      <c r="E499" s="13">
        <v>0</v>
      </c>
      <c r="F499" s="13">
        <f>'Memorial de Cálculo'!K499:K499</f>
        <v>0</v>
      </c>
      <c r="G499" s="13">
        <f t="shared" si="62"/>
        <v>0</v>
      </c>
      <c r="H499" s="13">
        <f t="shared" si="63"/>
        <v>305.97000000000003</v>
      </c>
      <c r="I499" s="15">
        <v>113.15</v>
      </c>
      <c r="J499" s="15">
        <f t="shared" si="60"/>
        <v>34620.51</v>
      </c>
      <c r="K499" s="15">
        <f t="shared" si="61"/>
        <v>0</v>
      </c>
      <c r="L499" s="15">
        <f t="shared" si="64"/>
        <v>0</v>
      </c>
      <c r="M499" s="15">
        <f t="shared" si="65"/>
        <v>0</v>
      </c>
      <c r="N499" s="15">
        <f t="shared" si="66"/>
        <v>34620.51</v>
      </c>
      <c r="O499" s="22">
        <f t="shared" si="59"/>
        <v>0</v>
      </c>
    </row>
    <row r="500" spans="1:15" ht="25.5" x14ac:dyDescent="0.2">
      <c r="A500" s="1" t="s">
        <v>595</v>
      </c>
      <c r="B500" s="1" t="s">
        <v>59</v>
      </c>
      <c r="C500" s="2" t="s">
        <v>16</v>
      </c>
      <c r="D500" s="14">
        <v>13768.74</v>
      </c>
      <c r="E500" s="13">
        <v>0</v>
      </c>
      <c r="F500" s="13">
        <f>'Memorial de Cálculo'!K500:K500</f>
        <v>0</v>
      </c>
      <c r="G500" s="13">
        <f t="shared" si="62"/>
        <v>0</v>
      </c>
      <c r="H500" s="13">
        <f t="shared" si="63"/>
        <v>13768.74</v>
      </c>
      <c r="I500" s="15">
        <v>0.66</v>
      </c>
      <c r="J500" s="15">
        <f t="shared" si="60"/>
        <v>9087.3700000000008</v>
      </c>
      <c r="K500" s="15">
        <f t="shared" si="61"/>
        <v>0</v>
      </c>
      <c r="L500" s="15">
        <f t="shared" si="64"/>
        <v>0</v>
      </c>
      <c r="M500" s="15">
        <f t="shared" si="65"/>
        <v>0</v>
      </c>
      <c r="N500" s="15">
        <f t="shared" si="66"/>
        <v>9087.3700000000008</v>
      </c>
      <c r="O500" s="22">
        <f t="shared" si="59"/>
        <v>0</v>
      </c>
    </row>
    <row r="501" spans="1:15" ht="25.5" x14ac:dyDescent="0.2">
      <c r="A501" s="1" t="s">
        <v>596</v>
      </c>
      <c r="B501" s="1" t="s">
        <v>141</v>
      </c>
      <c r="C501" s="2" t="s">
        <v>9</v>
      </c>
      <c r="D501" s="14">
        <v>3</v>
      </c>
      <c r="E501" s="13">
        <v>0</v>
      </c>
      <c r="F501" s="13">
        <f>'Memorial de Cálculo'!K501:K501</f>
        <v>0</v>
      </c>
      <c r="G501" s="13">
        <f t="shared" si="62"/>
        <v>0</v>
      </c>
      <c r="H501" s="13">
        <f t="shared" si="63"/>
        <v>3</v>
      </c>
      <c r="I501" s="15">
        <v>754.13</v>
      </c>
      <c r="J501" s="15">
        <f t="shared" si="60"/>
        <v>2262.39</v>
      </c>
      <c r="K501" s="15">
        <f t="shared" si="61"/>
        <v>0</v>
      </c>
      <c r="L501" s="15">
        <f t="shared" si="64"/>
        <v>0</v>
      </c>
      <c r="M501" s="15">
        <f t="shared" si="65"/>
        <v>0</v>
      </c>
      <c r="N501" s="15">
        <f t="shared" si="66"/>
        <v>2262.39</v>
      </c>
      <c r="O501" s="22">
        <f t="shared" si="59"/>
        <v>0</v>
      </c>
    </row>
    <row r="502" spans="1:15" ht="25.5" x14ac:dyDescent="0.2">
      <c r="A502" s="1" t="s">
        <v>597</v>
      </c>
      <c r="B502" s="1" t="s">
        <v>144</v>
      </c>
      <c r="C502" s="2" t="s">
        <v>9</v>
      </c>
      <c r="D502" s="14">
        <v>2</v>
      </c>
      <c r="E502" s="13">
        <v>0</v>
      </c>
      <c r="F502" s="13">
        <f>'Memorial de Cálculo'!K502:K502</f>
        <v>0</v>
      </c>
      <c r="G502" s="13">
        <f t="shared" si="62"/>
        <v>0</v>
      </c>
      <c r="H502" s="13">
        <f t="shared" si="63"/>
        <v>2</v>
      </c>
      <c r="I502" s="15">
        <v>2393.75</v>
      </c>
      <c r="J502" s="15">
        <f t="shared" si="60"/>
        <v>4787.5</v>
      </c>
      <c r="K502" s="15">
        <f t="shared" si="61"/>
        <v>0</v>
      </c>
      <c r="L502" s="15">
        <f t="shared" si="64"/>
        <v>0</v>
      </c>
      <c r="M502" s="15">
        <f t="shared" si="65"/>
        <v>0</v>
      </c>
      <c r="N502" s="15">
        <f t="shared" si="66"/>
        <v>4787.5</v>
      </c>
      <c r="O502" s="22">
        <f t="shared" si="59"/>
        <v>0</v>
      </c>
    </row>
    <row r="503" spans="1:15" x14ac:dyDescent="0.2">
      <c r="A503" s="1" t="s">
        <v>598</v>
      </c>
      <c r="B503" s="1" t="s">
        <v>352</v>
      </c>
      <c r="C503" s="2" t="s">
        <v>10</v>
      </c>
      <c r="D503" s="14">
        <v>1</v>
      </c>
      <c r="E503" s="13">
        <v>0</v>
      </c>
      <c r="F503" s="13">
        <f>'Memorial de Cálculo'!K503:K503</f>
        <v>0</v>
      </c>
      <c r="G503" s="13">
        <f t="shared" si="62"/>
        <v>0</v>
      </c>
      <c r="H503" s="13">
        <f t="shared" si="63"/>
        <v>1</v>
      </c>
      <c r="I503" s="15">
        <v>1962</v>
      </c>
      <c r="J503" s="15">
        <f t="shared" si="60"/>
        <v>1962</v>
      </c>
      <c r="K503" s="15">
        <f t="shared" si="61"/>
        <v>0</v>
      </c>
      <c r="L503" s="15">
        <f t="shared" si="64"/>
        <v>0</v>
      </c>
      <c r="M503" s="15">
        <f t="shared" si="65"/>
        <v>0</v>
      </c>
      <c r="N503" s="15">
        <f t="shared" si="66"/>
        <v>1962</v>
      </c>
      <c r="O503" s="22">
        <f t="shared" si="59"/>
        <v>0</v>
      </c>
    </row>
    <row r="504" spans="1:15" x14ac:dyDescent="0.2">
      <c r="A504" s="1" t="s">
        <v>599</v>
      </c>
      <c r="B504" s="1" t="s">
        <v>450</v>
      </c>
      <c r="C504" s="2" t="s">
        <v>7</v>
      </c>
      <c r="D504" s="14">
        <v>1</v>
      </c>
      <c r="E504" s="13">
        <v>0</v>
      </c>
      <c r="F504" s="13">
        <f>'Memorial de Cálculo'!K504:K504</f>
        <v>0</v>
      </c>
      <c r="G504" s="13">
        <f t="shared" si="62"/>
        <v>0</v>
      </c>
      <c r="H504" s="13">
        <f t="shared" si="63"/>
        <v>1</v>
      </c>
      <c r="I504" s="15">
        <v>203</v>
      </c>
      <c r="J504" s="15">
        <f t="shared" si="60"/>
        <v>203</v>
      </c>
      <c r="K504" s="15">
        <f t="shared" si="61"/>
        <v>0</v>
      </c>
      <c r="L504" s="15">
        <f t="shared" si="64"/>
        <v>0</v>
      </c>
      <c r="M504" s="15">
        <f t="shared" si="65"/>
        <v>0</v>
      </c>
      <c r="N504" s="15">
        <f t="shared" si="66"/>
        <v>203</v>
      </c>
      <c r="O504" s="22">
        <f t="shared" si="59"/>
        <v>0</v>
      </c>
    </row>
    <row r="505" spans="1:15" x14ac:dyDescent="0.2">
      <c r="A505" s="7" t="s">
        <v>600</v>
      </c>
      <c r="B505" s="7" t="s">
        <v>601</v>
      </c>
      <c r="C505" s="8"/>
      <c r="D505" s="16"/>
      <c r="E505" s="17"/>
      <c r="F505" s="17"/>
      <c r="G505" s="17"/>
      <c r="H505" s="17"/>
      <c r="I505" s="18"/>
      <c r="J505" s="19">
        <f>SUM(J506:J511)</f>
        <v>192373.86</v>
      </c>
      <c r="K505" s="19">
        <f>SUM(K506:K511)</f>
        <v>0</v>
      </c>
      <c r="L505" s="19">
        <f>SUM(L506:L511)</f>
        <v>0</v>
      </c>
      <c r="M505" s="19">
        <f>SUM(M506:M511)</f>
        <v>0</v>
      </c>
      <c r="N505" s="19">
        <f>SUM(N506:N511)</f>
        <v>192373.86</v>
      </c>
      <c r="O505" s="23">
        <f t="shared" si="59"/>
        <v>0</v>
      </c>
    </row>
    <row r="506" spans="1:15" ht="38.25" x14ac:dyDescent="0.2">
      <c r="A506" s="1" t="s">
        <v>602</v>
      </c>
      <c r="B506" s="1" t="s">
        <v>603</v>
      </c>
      <c r="C506" s="2" t="s">
        <v>10</v>
      </c>
      <c r="D506" s="14">
        <v>74</v>
      </c>
      <c r="E506" s="13">
        <v>0</v>
      </c>
      <c r="F506" s="13">
        <f>'Memorial de Cálculo'!K506:K506</f>
        <v>0</v>
      </c>
      <c r="G506" s="13">
        <f t="shared" si="62"/>
        <v>0</v>
      </c>
      <c r="H506" s="13">
        <f t="shared" si="63"/>
        <v>74</v>
      </c>
      <c r="I506" s="15">
        <v>511.26</v>
      </c>
      <c r="J506" s="15">
        <f t="shared" si="60"/>
        <v>37833.24</v>
      </c>
      <c r="K506" s="15">
        <f t="shared" si="61"/>
        <v>0</v>
      </c>
      <c r="L506" s="15">
        <f t="shared" si="64"/>
        <v>0</v>
      </c>
      <c r="M506" s="15">
        <f t="shared" si="65"/>
        <v>0</v>
      </c>
      <c r="N506" s="15">
        <f t="shared" si="66"/>
        <v>37833.24</v>
      </c>
      <c r="O506" s="22">
        <f t="shared" si="59"/>
        <v>0</v>
      </c>
    </row>
    <row r="507" spans="1:15" ht="38.25" x14ac:dyDescent="0.2">
      <c r="A507" s="1" t="s">
        <v>604</v>
      </c>
      <c r="B507" s="1" t="s">
        <v>605</v>
      </c>
      <c r="C507" s="2" t="s">
        <v>6</v>
      </c>
      <c r="D507" s="14">
        <v>467.2</v>
      </c>
      <c r="E507" s="13">
        <v>0</v>
      </c>
      <c r="F507" s="13">
        <f>'Memorial de Cálculo'!K507:K507</f>
        <v>0</v>
      </c>
      <c r="G507" s="13">
        <f t="shared" si="62"/>
        <v>0</v>
      </c>
      <c r="H507" s="13">
        <f t="shared" si="63"/>
        <v>467.2</v>
      </c>
      <c r="I507" s="15">
        <v>113.97</v>
      </c>
      <c r="J507" s="15">
        <f t="shared" si="60"/>
        <v>53246.78</v>
      </c>
      <c r="K507" s="15">
        <f t="shared" si="61"/>
        <v>0</v>
      </c>
      <c r="L507" s="15">
        <f t="shared" si="64"/>
        <v>0</v>
      </c>
      <c r="M507" s="15">
        <f t="shared" si="65"/>
        <v>0</v>
      </c>
      <c r="N507" s="15">
        <f t="shared" si="66"/>
        <v>53246.78</v>
      </c>
      <c r="O507" s="22">
        <f t="shared" si="59"/>
        <v>0</v>
      </c>
    </row>
    <row r="508" spans="1:15" ht="25.5" x14ac:dyDescent="0.2">
      <c r="A508" s="1" t="s">
        <v>606</v>
      </c>
      <c r="B508" s="1" t="s">
        <v>607</v>
      </c>
      <c r="C508" s="2" t="s">
        <v>6</v>
      </c>
      <c r="D508" s="14">
        <v>307.2</v>
      </c>
      <c r="E508" s="13">
        <v>0</v>
      </c>
      <c r="F508" s="13">
        <f>'Memorial de Cálculo'!K508:K508</f>
        <v>0</v>
      </c>
      <c r="G508" s="13">
        <f t="shared" si="62"/>
        <v>0</v>
      </c>
      <c r="H508" s="13">
        <f t="shared" si="63"/>
        <v>307.2</v>
      </c>
      <c r="I508" s="15">
        <v>23.14</v>
      </c>
      <c r="J508" s="15">
        <f t="shared" si="60"/>
        <v>7108.61</v>
      </c>
      <c r="K508" s="15">
        <f t="shared" si="61"/>
        <v>0</v>
      </c>
      <c r="L508" s="15">
        <f t="shared" si="64"/>
        <v>0</v>
      </c>
      <c r="M508" s="15">
        <f t="shared" si="65"/>
        <v>0</v>
      </c>
      <c r="N508" s="15">
        <f t="shared" si="66"/>
        <v>7108.61</v>
      </c>
      <c r="O508" s="22">
        <f t="shared" si="59"/>
        <v>0</v>
      </c>
    </row>
    <row r="509" spans="1:15" x14ac:dyDescent="0.2">
      <c r="A509" s="1" t="s">
        <v>608</v>
      </c>
      <c r="B509" s="1" t="s">
        <v>609</v>
      </c>
      <c r="C509" s="2" t="s">
        <v>6</v>
      </c>
      <c r="D509" s="14">
        <v>979.2</v>
      </c>
      <c r="E509" s="13">
        <v>0</v>
      </c>
      <c r="F509" s="13">
        <f>'Memorial de Cálculo'!K509:K509</f>
        <v>0</v>
      </c>
      <c r="G509" s="13">
        <f t="shared" si="62"/>
        <v>0</v>
      </c>
      <c r="H509" s="13">
        <f t="shared" si="63"/>
        <v>979.2</v>
      </c>
      <c r="I509" s="15">
        <v>3.02</v>
      </c>
      <c r="J509" s="15">
        <f t="shared" si="60"/>
        <v>2957.18</v>
      </c>
      <c r="K509" s="15">
        <f t="shared" si="61"/>
        <v>0</v>
      </c>
      <c r="L509" s="15">
        <f t="shared" si="64"/>
        <v>0</v>
      </c>
      <c r="M509" s="15">
        <f t="shared" si="65"/>
        <v>0</v>
      </c>
      <c r="N509" s="15">
        <f t="shared" si="66"/>
        <v>2957.18</v>
      </c>
      <c r="O509" s="22">
        <f t="shared" si="59"/>
        <v>0</v>
      </c>
    </row>
    <row r="510" spans="1:15" x14ac:dyDescent="0.2">
      <c r="A510" s="1" t="s">
        <v>610</v>
      </c>
      <c r="B510" s="1" t="s">
        <v>611</v>
      </c>
      <c r="C510" s="2" t="s">
        <v>12</v>
      </c>
      <c r="D510" s="14">
        <v>147</v>
      </c>
      <c r="E510" s="13">
        <v>0</v>
      </c>
      <c r="F510" s="13">
        <f>'Memorial de Cálculo'!K510:K510</f>
        <v>0</v>
      </c>
      <c r="G510" s="13">
        <f t="shared" si="62"/>
        <v>0</v>
      </c>
      <c r="H510" s="13">
        <f t="shared" si="63"/>
        <v>147</v>
      </c>
      <c r="I510" s="15">
        <v>468.39</v>
      </c>
      <c r="J510" s="15">
        <f t="shared" si="60"/>
        <v>68853.33</v>
      </c>
      <c r="K510" s="15">
        <f t="shared" si="61"/>
        <v>0</v>
      </c>
      <c r="L510" s="15">
        <f t="shared" si="64"/>
        <v>0</v>
      </c>
      <c r="M510" s="15">
        <f t="shared" si="65"/>
        <v>0</v>
      </c>
      <c r="N510" s="15">
        <f t="shared" si="66"/>
        <v>68853.33</v>
      </c>
      <c r="O510" s="22">
        <f t="shared" si="59"/>
        <v>0</v>
      </c>
    </row>
    <row r="511" spans="1:15" ht="25.5" x14ac:dyDescent="0.2">
      <c r="A511" s="1" t="s">
        <v>612</v>
      </c>
      <c r="B511" s="1" t="s">
        <v>613</v>
      </c>
      <c r="C511" s="2" t="s">
        <v>6</v>
      </c>
      <c r="D511" s="14">
        <v>979.2</v>
      </c>
      <c r="E511" s="13">
        <v>0</v>
      </c>
      <c r="F511" s="13">
        <f>'Memorial de Cálculo'!K511:K511</f>
        <v>0</v>
      </c>
      <c r="G511" s="13">
        <f t="shared" si="62"/>
        <v>0</v>
      </c>
      <c r="H511" s="13">
        <f t="shared" si="63"/>
        <v>979.2</v>
      </c>
      <c r="I511" s="15">
        <v>22.85</v>
      </c>
      <c r="J511" s="15">
        <f t="shared" si="60"/>
        <v>22374.720000000001</v>
      </c>
      <c r="K511" s="15">
        <f t="shared" si="61"/>
        <v>0</v>
      </c>
      <c r="L511" s="15">
        <f t="shared" si="64"/>
        <v>0</v>
      </c>
      <c r="M511" s="15">
        <f t="shared" si="65"/>
        <v>0</v>
      </c>
      <c r="N511" s="15">
        <f t="shared" si="66"/>
        <v>22374.720000000001</v>
      </c>
      <c r="O511" s="22">
        <f t="shared" si="59"/>
        <v>0</v>
      </c>
    </row>
    <row r="512" spans="1:15" x14ac:dyDescent="0.2">
      <c r="A512" s="7" t="s">
        <v>614</v>
      </c>
      <c r="B512" s="7" t="s">
        <v>21</v>
      </c>
      <c r="C512" s="8"/>
      <c r="D512" s="16"/>
      <c r="E512" s="17"/>
      <c r="F512" s="17"/>
      <c r="G512" s="17"/>
      <c r="H512" s="17"/>
      <c r="I512" s="18"/>
      <c r="J512" s="19">
        <f>SUM(J513:J515)</f>
        <v>35857.009999999995</v>
      </c>
      <c r="K512" s="19">
        <f>SUM(K513:K515)</f>
        <v>0</v>
      </c>
      <c r="L512" s="19">
        <f>SUM(L513:L515)</f>
        <v>0</v>
      </c>
      <c r="M512" s="19">
        <f>SUM(M513:M515)</f>
        <v>0</v>
      </c>
      <c r="N512" s="19">
        <f>SUM(N513:N515)</f>
        <v>35857.009999999995</v>
      </c>
      <c r="O512" s="23">
        <f t="shared" si="59"/>
        <v>0</v>
      </c>
    </row>
    <row r="513" spans="1:15" x14ac:dyDescent="0.2">
      <c r="A513" s="1" t="s">
        <v>615</v>
      </c>
      <c r="B513" s="1" t="s">
        <v>15</v>
      </c>
      <c r="C513" s="2" t="s">
        <v>6</v>
      </c>
      <c r="D513" s="14">
        <v>22882.240000000002</v>
      </c>
      <c r="E513" s="13">
        <v>0</v>
      </c>
      <c r="F513" s="13">
        <f>'Memorial de Cálculo'!K513:K513</f>
        <v>0</v>
      </c>
      <c r="G513" s="13">
        <f t="shared" si="62"/>
        <v>0</v>
      </c>
      <c r="H513" s="13">
        <f t="shared" si="63"/>
        <v>22882.240000000002</v>
      </c>
      <c r="I513" s="15">
        <v>0.54</v>
      </c>
      <c r="J513" s="15">
        <f t="shared" si="60"/>
        <v>12356.41</v>
      </c>
      <c r="K513" s="15">
        <f t="shared" si="61"/>
        <v>0</v>
      </c>
      <c r="L513" s="15">
        <f t="shared" si="64"/>
        <v>0</v>
      </c>
      <c r="M513" s="15">
        <f t="shared" si="65"/>
        <v>0</v>
      </c>
      <c r="N513" s="15">
        <f t="shared" si="66"/>
        <v>12356.41</v>
      </c>
      <c r="O513" s="22">
        <f t="shared" si="59"/>
        <v>0</v>
      </c>
    </row>
    <row r="514" spans="1:15" x14ac:dyDescent="0.2">
      <c r="A514" s="1" t="s">
        <v>616</v>
      </c>
      <c r="B514" s="1" t="s">
        <v>71</v>
      </c>
      <c r="C514" s="2" t="s">
        <v>12</v>
      </c>
      <c r="D514" s="14">
        <v>1497.81</v>
      </c>
      <c r="E514" s="13">
        <v>0</v>
      </c>
      <c r="F514" s="13">
        <f>'Memorial de Cálculo'!K514:K514</f>
        <v>0</v>
      </c>
      <c r="G514" s="13">
        <f t="shared" si="62"/>
        <v>0</v>
      </c>
      <c r="H514" s="13">
        <f t="shared" si="63"/>
        <v>1497.81</v>
      </c>
      <c r="I514" s="15">
        <v>0.84</v>
      </c>
      <c r="J514" s="15">
        <f t="shared" si="60"/>
        <v>1258.1600000000001</v>
      </c>
      <c r="K514" s="15">
        <f t="shared" si="61"/>
        <v>0</v>
      </c>
      <c r="L514" s="15">
        <f t="shared" si="64"/>
        <v>0</v>
      </c>
      <c r="M514" s="15">
        <f t="shared" si="65"/>
        <v>0</v>
      </c>
      <c r="N514" s="15">
        <f t="shared" si="66"/>
        <v>1258.1600000000001</v>
      </c>
      <c r="O514" s="22">
        <f t="shared" si="59"/>
        <v>0</v>
      </c>
    </row>
    <row r="515" spans="1:15" ht="25.5" x14ac:dyDescent="0.2">
      <c r="A515" s="1" t="s">
        <v>617</v>
      </c>
      <c r="B515" s="1" t="s">
        <v>434</v>
      </c>
      <c r="C515" s="2" t="s">
        <v>16</v>
      </c>
      <c r="D515" s="14">
        <v>33700.67</v>
      </c>
      <c r="E515" s="13">
        <v>0</v>
      </c>
      <c r="F515" s="13">
        <f>'Memorial de Cálculo'!K515:K515</f>
        <v>0</v>
      </c>
      <c r="G515" s="13">
        <f t="shared" si="62"/>
        <v>0</v>
      </c>
      <c r="H515" s="13">
        <f t="shared" si="63"/>
        <v>33700.67</v>
      </c>
      <c r="I515" s="15">
        <v>0.66</v>
      </c>
      <c r="J515" s="15">
        <f t="shared" si="60"/>
        <v>22242.44</v>
      </c>
      <c r="K515" s="15">
        <f t="shared" si="61"/>
        <v>0</v>
      </c>
      <c r="L515" s="15">
        <f t="shared" si="64"/>
        <v>0</v>
      </c>
      <c r="M515" s="15">
        <f t="shared" si="65"/>
        <v>0</v>
      </c>
      <c r="N515" s="15">
        <f t="shared" si="66"/>
        <v>22242.44</v>
      </c>
      <c r="O515" s="22">
        <f t="shared" si="59"/>
        <v>0</v>
      </c>
    </row>
    <row r="516" spans="1:15" x14ac:dyDescent="0.2">
      <c r="A516" s="7" t="s">
        <v>618</v>
      </c>
      <c r="B516" s="7" t="s">
        <v>619</v>
      </c>
      <c r="C516" s="8"/>
      <c r="D516" s="16"/>
      <c r="E516" s="17"/>
      <c r="F516" s="17"/>
      <c r="G516" s="17"/>
      <c r="H516" s="17"/>
      <c r="I516" s="18"/>
      <c r="J516" s="19">
        <f>SUM(J517,J519,J524,J553,J560)</f>
        <v>711151.69000000006</v>
      </c>
      <c r="K516" s="19">
        <f>SUM(K517,K519,K524,K553,K560)</f>
        <v>0</v>
      </c>
      <c r="L516" s="19">
        <f>SUM(L517,L519,L524,L553,L560)</f>
        <v>0</v>
      </c>
      <c r="M516" s="19">
        <f>SUM(M517,M519,M524,M553,M560)</f>
        <v>0</v>
      </c>
      <c r="N516" s="19">
        <f>SUM(N517,N519,N524,N553,N560)</f>
        <v>711151.69000000006</v>
      </c>
      <c r="O516" s="23">
        <f t="shared" si="59"/>
        <v>0</v>
      </c>
    </row>
    <row r="517" spans="1:15" x14ac:dyDescent="0.2">
      <c r="A517" s="7" t="s">
        <v>620</v>
      </c>
      <c r="B517" s="7" t="s">
        <v>20</v>
      </c>
      <c r="C517" s="8"/>
      <c r="D517" s="16"/>
      <c r="E517" s="17"/>
      <c r="F517" s="17"/>
      <c r="G517" s="17"/>
      <c r="H517" s="17"/>
      <c r="I517" s="18"/>
      <c r="J517" s="19">
        <f>SUM(J518)</f>
        <v>1208.23</v>
      </c>
      <c r="K517" s="19">
        <f>SUM(K518)</f>
        <v>0</v>
      </c>
      <c r="L517" s="19">
        <f>SUM(L518)</f>
        <v>0</v>
      </c>
      <c r="M517" s="19">
        <f>SUM(M518)</f>
        <v>0</v>
      </c>
      <c r="N517" s="19">
        <f>SUM(N518)</f>
        <v>1208.23</v>
      </c>
      <c r="O517" s="23">
        <f t="shared" si="59"/>
        <v>0</v>
      </c>
    </row>
    <row r="518" spans="1:15" x14ac:dyDescent="0.2">
      <c r="A518" s="1" t="s">
        <v>621</v>
      </c>
      <c r="B518" s="1" t="s">
        <v>53</v>
      </c>
      <c r="C518" s="2" t="s">
        <v>11</v>
      </c>
      <c r="D518" s="14">
        <v>32.770000000000003</v>
      </c>
      <c r="E518" s="13">
        <v>0</v>
      </c>
      <c r="F518" s="13">
        <f>'Memorial de Cálculo'!K518:K518</f>
        <v>0</v>
      </c>
      <c r="G518" s="13">
        <f t="shared" si="62"/>
        <v>0</v>
      </c>
      <c r="H518" s="13">
        <f t="shared" si="63"/>
        <v>32.770000000000003</v>
      </c>
      <c r="I518" s="15">
        <v>36.869999999999997</v>
      </c>
      <c r="J518" s="15">
        <f t="shared" si="60"/>
        <v>1208.23</v>
      </c>
      <c r="K518" s="15">
        <f t="shared" si="61"/>
        <v>0</v>
      </c>
      <c r="L518" s="15">
        <f t="shared" si="64"/>
        <v>0</v>
      </c>
      <c r="M518" s="15">
        <f t="shared" si="65"/>
        <v>0</v>
      </c>
      <c r="N518" s="15">
        <f t="shared" si="66"/>
        <v>1208.23</v>
      </c>
      <c r="O518" s="22">
        <f t="shared" si="59"/>
        <v>0</v>
      </c>
    </row>
    <row r="519" spans="1:15" x14ac:dyDescent="0.2">
      <c r="A519" s="7" t="s">
        <v>622</v>
      </c>
      <c r="B519" s="7" t="s">
        <v>55</v>
      </c>
      <c r="C519" s="8"/>
      <c r="D519" s="16"/>
      <c r="E519" s="17"/>
      <c r="F519" s="17"/>
      <c r="G519" s="17"/>
      <c r="H519" s="17"/>
      <c r="I519" s="18"/>
      <c r="J519" s="19">
        <f>SUM(J520,J522)</f>
        <v>10318.14</v>
      </c>
      <c r="K519" s="19">
        <f>SUM(K520,K522)</f>
        <v>0</v>
      </c>
      <c r="L519" s="19">
        <f>SUM(L520,L522)</f>
        <v>0</v>
      </c>
      <c r="M519" s="19">
        <f>SUM(M520,M522)</f>
        <v>0</v>
      </c>
      <c r="N519" s="19">
        <f>SUM(N520,N522)</f>
        <v>10318.14</v>
      </c>
      <c r="O519" s="23">
        <f t="shared" ref="O519:O582" si="67">M519/J519</f>
        <v>0</v>
      </c>
    </row>
    <row r="520" spans="1:15" x14ac:dyDescent="0.2">
      <c r="A520" s="7" t="s">
        <v>623</v>
      </c>
      <c r="B520" s="7" t="s">
        <v>624</v>
      </c>
      <c r="C520" s="8"/>
      <c r="D520" s="16"/>
      <c r="E520" s="17"/>
      <c r="F520" s="17"/>
      <c r="G520" s="17"/>
      <c r="H520" s="17"/>
      <c r="I520" s="18"/>
      <c r="J520" s="19">
        <f>SUM(J521)</f>
        <v>9561.3799999999992</v>
      </c>
      <c r="K520" s="19">
        <f>SUM(K521)</f>
        <v>0</v>
      </c>
      <c r="L520" s="19">
        <f>SUM(L521)</f>
        <v>0</v>
      </c>
      <c r="M520" s="19">
        <f>SUM(M521)</f>
        <v>0</v>
      </c>
      <c r="N520" s="19">
        <f>SUM(N521)</f>
        <v>9561.3799999999992</v>
      </c>
      <c r="O520" s="23">
        <f t="shared" si="67"/>
        <v>0</v>
      </c>
    </row>
    <row r="521" spans="1:15" ht="25.5" x14ac:dyDescent="0.2">
      <c r="A521" s="1" t="s">
        <v>625</v>
      </c>
      <c r="B521" s="1" t="s">
        <v>59</v>
      </c>
      <c r="C521" s="2" t="s">
        <v>16</v>
      </c>
      <c r="D521" s="14">
        <v>14486.94</v>
      </c>
      <c r="E521" s="13">
        <v>0</v>
      </c>
      <c r="F521" s="13">
        <f>'Memorial de Cálculo'!K521:K521</f>
        <v>0</v>
      </c>
      <c r="G521" s="13">
        <f t="shared" si="62"/>
        <v>0</v>
      </c>
      <c r="H521" s="13">
        <f t="shared" si="63"/>
        <v>14486.94</v>
      </c>
      <c r="I521" s="15">
        <v>0.66</v>
      </c>
      <c r="J521" s="15">
        <f t="shared" ref="J521:J584" si="68">ROUND(D521*I521,2)</f>
        <v>9561.3799999999992</v>
      </c>
      <c r="K521" s="15">
        <f t="shared" ref="K521:K584" si="69">ROUND(E521*I521,2)</f>
        <v>0</v>
      </c>
      <c r="L521" s="15">
        <f t="shared" si="64"/>
        <v>0</v>
      </c>
      <c r="M521" s="15">
        <f t="shared" si="65"/>
        <v>0</v>
      </c>
      <c r="N521" s="15">
        <f t="shared" si="66"/>
        <v>9561.3799999999992</v>
      </c>
      <c r="O521" s="22">
        <f t="shared" si="67"/>
        <v>0</v>
      </c>
    </row>
    <row r="522" spans="1:15" x14ac:dyDescent="0.2">
      <c r="A522" s="7" t="s">
        <v>626</v>
      </c>
      <c r="B522" s="7" t="s">
        <v>627</v>
      </c>
      <c r="C522" s="8"/>
      <c r="D522" s="16"/>
      <c r="E522" s="17"/>
      <c r="F522" s="17"/>
      <c r="G522" s="17"/>
      <c r="H522" s="17"/>
      <c r="I522" s="18"/>
      <c r="J522" s="19">
        <f>SUM(J523)</f>
        <v>756.76</v>
      </c>
      <c r="K522" s="19">
        <f>SUM(K523)</f>
        <v>0</v>
      </c>
      <c r="L522" s="19">
        <f>SUM(L523)</f>
        <v>0</v>
      </c>
      <c r="M522" s="19">
        <f>SUM(M523)</f>
        <v>0</v>
      </c>
      <c r="N522" s="19">
        <f>SUM(N523)</f>
        <v>756.76</v>
      </c>
      <c r="O522" s="23">
        <f t="shared" si="67"/>
        <v>0</v>
      </c>
    </row>
    <row r="523" spans="1:15" ht="25.5" x14ac:dyDescent="0.2">
      <c r="A523" s="1" t="s">
        <v>628</v>
      </c>
      <c r="B523" s="1" t="s">
        <v>59</v>
      </c>
      <c r="C523" s="2" t="s">
        <v>16</v>
      </c>
      <c r="D523" s="14">
        <v>1146.5999999999999</v>
      </c>
      <c r="E523" s="13">
        <v>0</v>
      </c>
      <c r="F523" s="13">
        <f>'Memorial de Cálculo'!K523:K523</f>
        <v>0</v>
      </c>
      <c r="G523" s="13">
        <f t="shared" si="62"/>
        <v>0</v>
      </c>
      <c r="H523" s="13">
        <f t="shared" si="63"/>
        <v>1146.5999999999999</v>
      </c>
      <c r="I523" s="15">
        <v>0.66</v>
      </c>
      <c r="J523" s="15">
        <f t="shared" si="68"/>
        <v>756.76</v>
      </c>
      <c r="K523" s="15">
        <f t="shared" si="69"/>
        <v>0</v>
      </c>
      <c r="L523" s="15">
        <f t="shared" si="64"/>
        <v>0</v>
      </c>
      <c r="M523" s="15">
        <f t="shared" si="65"/>
        <v>0</v>
      </c>
      <c r="N523" s="15">
        <f t="shared" si="66"/>
        <v>756.76</v>
      </c>
      <c r="O523" s="22">
        <f t="shared" si="67"/>
        <v>0</v>
      </c>
    </row>
    <row r="524" spans="1:15" x14ac:dyDescent="0.2">
      <c r="A524" s="7" t="s">
        <v>629</v>
      </c>
      <c r="B524" s="7" t="s">
        <v>630</v>
      </c>
      <c r="C524" s="8"/>
      <c r="D524" s="16"/>
      <c r="E524" s="17"/>
      <c r="F524" s="17"/>
      <c r="G524" s="17"/>
      <c r="H524" s="17"/>
      <c r="I524" s="18"/>
      <c r="J524" s="19">
        <f>SUM(J525,J540)</f>
        <v>645068.49</v>
      </c>
      <c r="K524" s="19">
        <f>SUM(K525,K540)</f>
        <v>0</v>
      </c>
      <c r="L524" s="19">
        <f>SUM(L525,L540)</f>
        <v>0</v>
      </c>
      <c r="M524" s="19">
        <f>SUM(M525,M540)</f>
        <v>0</v>
      </c>
      <c r="N524" s="19">
        <f>SUM(N525,N540)</f>
        <v>645068.49</v>
      </c>
      <c r="O524" s="23">
        <f t="shared" si="67"/>
        <v>0</v>
      </c>
    </row>
    <row r="525" spans="1:15" x14ac:dyDescent="0.2">
      <c r="A525" s="7" t="s">
        <v>631</v>
      </c>
      <c r="B525" s="7" t="s">
        <v>14</v>
      </c>
      <c r="C525" s="8"/>
      <c r="D525" s="16"/>
      <c r="E525" s="17"/>
      <c r="F525" s="17"/>
      <c r="G525" s="17"/>
      <c r="H525" s="17"/>
      <c r="I525" s="18"/>
      <c r="J525" s="19">
        <f>SUM(J526:J539)</f>
        <v>451875.34</v>
      </c>
      <c r="K525" s="19">
        <f>SUM(K526:K539)</f>
        <v>0</v>
      </c>
      <c r="L525" s="19">
        <f>SUM(L526:L539)</f>
        <v>0</v>
      </c>
      <c r="M525" s="19">
        <f>SUM(M526:M539)</f>
        <v>0</v>
      </c>
      <c r="N525" s="19">
        <f>SUM(N526:N539)</f>
        <v>451875.34</v>
      </c>
      <c r="O525" s="23">
        <f t="shared" si="67"/>
        <v>0</v>
      </c>
    </row>
    <row r="526" spans="1:15" x14ac:dyDescent="0.2">
      <c r="A526" s="1" t="s">
        <v>632</v>
      </c>
      <c r="B526" s="1" t="s">
        <v>67</v>
      </c>
      <c r="C526" s="2" t="s">
        <v>19</v>
      </c>
      <c r="D526" s="14">
        <v>482.21</v>
      </c>
      <c r="E526" s="13">
        <v>0</v>
      </c>
      <c r="F526" s="13">
        <f>'Memorial de Cálculo'!K526:K526</f>
        <v>0</v>
      </c>
      <c r="G526" s="13">
        <f t="shared" ref="G526:G587" si="70">E526+F526</f>
        <v>0</v>
      </c>
      <c r="H526" s="13">
        <f t="shared" ref="H526:H587" si="71">D526-G526</f>
        <v>482.21</v>
      </c>
      <c r="I526" s="15">
        <v>0.38</v>
      </c>
      <c r="J526" s="15">
        <f t="shared" si="68"/>
        <v>183.24</v>
      </c>
      <c r="K526" s="15">
        <f t="shared" si="69"/>
        <v>0</v>
      </c>
      <c r="L526" s="15">
        <f t="shared" si="64"/>
        <v>0</v>
      </c>
      <c r="M526" s="15">
        <f t="shared" si="65"/>
        <v>0</v>
      </c>
      <c r="N526" s="15">
        <f t="shared" si="66"/>
        <v>183.24</v>
      </c>
      <c r="O526" s="22">
        <f t="shared" si="67"/>
        <v>0</v>
      </c>
    </row>
    <row r="527" spans="1:15" ht="25.5" x14ac:dyDescent="0.2">
      <c r="A527" s="1" t="s">
        <v>633</v>
      </c>
      <c r="B527" s="1" t="s">
        <v>69</v>
      </c>
      <c r="C527" s="2" t="s">
        <v>12</v>
      </c>
      <c r="D527" s="14">
        <v>675.09</v>
      </c>
      <c r="E527" s="13">
        <v>0</v>
      </c>
      <c r="F527" s="13">
        <f>'Memorial de Cálculo'!K527:K527</f>
        <v>0</v>
      </c>
      <c r="G527" s="13">
        <f t="shared" si="70"/>
        <v>0</v>
      </c>
      <c r="H527" s="13">
        <f t="shared" si="71"/>
        <v>675.09</v>
      </c>
      <c r="I527" s="15">
        <v>8.67</v>
      </c>
      <c r="J527" s="15">
        <f t="shared" si="68"/>
        <v>5853.03</v>
      </c>
      <c r="K527" s="15">
        <f t="shared" si="69"/>
        <v>0</v>
      </c>
      <c r="L527" s="15">
        <f t="shared" si="64"/>
        <v>0</v>
      </c>
      <c r="M527" s="15">
        <f t="shared" si="65"/>
        <v>0</v>
      </c>
      <c r="N527" s="15">
        <f t="shared" si="66"/>
        <v>5853.03</v>
      </c>
      <c r="O527" s="22">
        <f t="shared" si="67"/>
        <v>0</v>
      </c>
    </row>
    <row r="528" spans="1:15" x14ac:dyDescent="0.2">
      <c r="A528" s="1" t="s">
        <v>634</v>
      </c>
      <c r="B528" s="1" t="s">
        <v>71</v>
      </c>
      <c r="C528" s="2" t="s">
        <v>12</v>
      </c>
      <c r="D528" s="14">
        <v>438.9</v>
      </c>
      <c r="E528" s="13">
        <v>0</v>
      </c>
      <c r="F528" s="13">
        <f>'Memorial de Cálculo'!K528:K528</f>
        <v>0</v>
      </c>
      <c r="G528" s="13">
        <f t="shared" si="70"/>
        <v>0</v>
      </c>
      <c r="H528" s="13">
        <f t="shared" si="71"/>
        <v>438.9</v>
      </c>
      <c r="I528" s="15">
        <v>0.84</v>
      </c>
      <c r="J528" s="15">
        <f t="shared" si="68"/>
        <v>368.68</v>
      </c>
      <c r="K528" s="15">
        <f t="shared" si="69"/>
        <v>0</v>
      </c>
      <c r="L528" s="15">
        <f t="shared" si="64"/>
        <v>0</v>
      </c>
      <c r="M528" s="15">
        <f t="shared" si="65"/>
        <v>0</v>
      </c>
      <c r="N528" s="15">
        <f t="shared" si="66"/>
        <v>368.68</v>
      </c>
      <c r="O528" s="22">
        <f t="shared" si="67"/>
        <v>0</v>
      </c>
    </row>
    <row r="529" spans="1:15" x14ac:dyDescent="0.2">
      <c r="A529" s="1" t="s">
        <v>635</v>
      </c>
      <c r="B529" s="1" t="s">
        <v>636</v>
      </c>
      <c r="C529" s="2" t="s">
        <v>16</v>
      </c>
      <c r="D529" s="14">
        <v>9873.0499999999993</v>
      </c>
      <c r="E529" s="13">
        <v>0</v>
      </c>
      <c r="F529" s="13">
        <f>'Memorial de Cálculo'!K529:K529</f>
        <v>0</v>
      </c>
      <c r="G529" s="13">
        <f t="shared" si="70"/>
        <v>0</v>
      </c>
      <c r="H529" s="13">
        <f t="shared" si="71"/>
        <v>9873.0499999999993</v>
      </c>
      <c r="I529" s="15">
        <v>0.66</v>
      </c>
      <c r="J529" s="15">
        <f t="shared" si="68"/>
        <v>6516.21</v>
      </c>
      <c r="K529" s="15">
        <f t="shared" si="69"/>
        <v>0</v>
      </c>
      <c r="L529" s="15">
        <f t="shared" si="64"/>
        <v>0</v>
      </c>
      <c r="M529" s="15">
        <f t="shared" si="65"/>
        <v>0</v>
      </c>
      <c r="N529" s="15">
        <f t="shared" si="66"/>
        <v>6516.21</v>
      </c>
      <c r="O529" s="22">
        <f t="shared" si="67"/>
        <v>0</v>
      </c>
    </row>
    <row r="530" spans="1:15" ht="25.5" x14ac:dyDescent="0.2">
      <c r="A530" s="1" t="s">
        <v>637</v>
      </c>
      <c r="B530" s="1" t="s">
        <v>74</v>
      </c>
      <c r="C530" s="2" t="s">
        <v>6</v>
      </c>
      <c r="D530" s="14">
        <v>3375.46</v>
      </c>
      <c r="E530" s="13">
        <v>0</v>
      </c>
      <c r="F530" s="13">
        <f>'Memorial de Cálculo'!K530:K530</f>
        <v>0</v>
      </c>
      <c r="G530" s="13">
        <f t="shared" si="70"/>
        <v>0</v>
      </c>
      <c r="H530" s="13">
        <f t="shared" si="71"/>
        <v>3375.46</v>
      </c>
      <c r="I530" s="15">
        <v>2.3199999999999998</v>
      </c>
      <c r="J530" s="15">
        <f t="shared" si="68"/>
        <v>7831.07</v>
      </c>
      <c r="K530" s="15">
        <f t="shared" si="69"/>
        <v>0</v>
      </c>
      <c r="L530" s="15">
        <f t="shared" si="64"/>
        <v>0</v>
      </c>
      <c r="M530" s="15">
        <f t="shared" si="65"/>
        <v>0</v>
      </c>
      <c r="N530" s="15">
        <f t="shared" si="66"/>
        <v>7831.07</v>
      </c>
      <c r="O530" s="22">
        <f t="shared" si="67"/>
        <v>0</v>
      </c>
    </row>
    <row r="531" spans="1:15" ht="38.25" x14ac:dyDescent="0.2">
      <c r="A531" s="1" t="s">
        <v>638</v>
      </c>
      <c r="B531" s="1" t="s">
        <v>76</v>
      </c>
      <c r="C531" s="2" t="s">
        <v>12</v>
      </c>
      <c r="D531" s="14">
        <v>337.55</v>
      </c>
      <c r="E531" s="13">
        <v>0</v>
      </c>
      <c r="F531" s="13">
        <f>'Memorial de Cálculo'!K531:K531</f>
        <v>0</v>
      </c>
      <c r="G531" s="13">
        <f t="shared" si="70"/>
        <v>0</v>
      </c>
      <c r="H531" s="13">
        <f t="shared" si="71"/>
        <v>337.55</v>
      </c>
      <c r="I531" s="15">
        <v>11.06</v>
      </c>
      <c r="J531" s="15">
        <f t="shared" si="68"/>
        <v>3733.3</v>
      </c>
      <c r="K531" s="15">
        <f t="shared" si="69"/>
        <v>0</v>
      </c>
      <c r="L531" s="15">
        <f t="shared" si="64"/>
        <v>0</v>
      </c>
      <c r="M531" s="15">
        <f t="shared" si="65"/>
        <v>0</v>
      </c>
      <c r="N531" s="15">
        <f t="shared" si="66"/>
        <v>3733.3</v>
      </c>
      <c r="O531" s="22">
        <f t="shared" si="67"/>
        <v>0</v>
      </c>
    </row>
    <row r="532" spans="1:15" ht="25.5" x14ac:dyDescent="0.2">
      <c r="A532" s="1" t="s">
        <v>639</v>
      </c>
      <c r="B532" s="1" t="s">
        <v>78</v>
      </c>
      <c r="C532" s="2" t="s">
        <v>12</v>
      </c>
      <c r="D532" s="14">
        <v>438.81</v>
      </c>
      <c r="E532" s="13">
        <v>0</v>
      </c>
      <c r="F532" s="13">
        <f>'Memorial de Cálculo'!K532:K532</f>
        <v>0</v>
      </c>
      <c r="G532" s="13">
        <f t="shared" si="70"/>
        <v>0</v>
      </c>
      <c r="H532" s="13">
        <f t="shared" si="71"/>
        <v>438.81</v>
      </c>
      <c r="I532" s="15">
        <v>11.04</v>
      </c>
      <c r="J532" s="15">
        <f t="shared" si="68"/>
        <v>4844.46</v>
      </c>
      <c r="K532" s="15">
        <f t="shared" si="69"/>
        <v>0</v>
      </c>
      <c r="L532" s="15">
        <f t="shared" si="64"/>
        <v>0</v>
      </c>
      <c r="M532" s="15">
        <f t="shared" si="65"/>
        <v>0</v>
      </c>
      <c r="N532" s="15">
        <f t="shared" si="66"/>
        <v>4844.46</v>
      </c>
      <c r="O532" s="22">
        <f t="shared" si="67"/>
        <v>0</v>
      </c>
    </row>
    <row r="533" spans="1:15" ht="25.5" x14ac:dyDescent="0.2">
      <c r="A533" s="1" t="s">
        <v>640</v>
      </c>
      <c r="B533" s="1" t="s">
        <v>59</v>
      </c>
      <c r="C533" s="2" t="s">
        <v>16</v>
      </c>
      <c r="D533" s="14">
        <v>9873.2199999999993</v>
      </c>
      <c r="E533" s="13">
        <v>0</v>
      </c>
      <c r="F533" s="13">
        <f>'Memorial de Cálculo'!K533:K533</f>
        <v>0</v>
      </c>
      <c r="G533" s="13">
        <f t="shared" si="70"/>
        <v>0</v>
      </c>
      <c r="H533" s="13">
        <f t="shared" si="71"/>
        <v>9873.2199999999993</v>
      </c>
      <c r="I533" s="15">
        <v>0.66</v>
      </c>
      <c r="J533" s="15">
        <f t="shared" si="68"/>
        <v>6516.33</v>
      </c>
      <c r="K533" s="15">
        <f t="shared" si="69"/>
        <v>0</v>
      </c>
      <c r="L533" s="15">
        <f t="shared" si="64"/>
        <v>0</v>
      </c>
      <c r="M533" s="15">
        <f t="shared" si="65"/>
        <v>0</v>
      </c>
      <c r="N533" s="15">
        <f t="shared" si="66"/>
        <v>6516.33</v>
      </c>
      <c r="O533" s="22">
        <f t="shared" si="67"/>
        <v>0</v>
      </c>
    </row>
    <row r="534" spans="1:15" ht="25.5" x14ac:dyDescent="0.2">
      <c r="A534" s="1" t="s">
        <v>641</v>
      </c>
      <c r="B534" s="1" t="s">
        <v>215</v>
      </c>
      <c r="C534" s="2" t="s">
        <v>12</v>
      </c>
      <c r="D534" s="14">
        <v>337.55</v>
      </c>
      <c r="E534" s="13">
        <v>0</v>
      </c>
      <c r="F534" s="13">
        <f>'Memorial de Cálculo'!K534:K534</f>
        <v>0</v>
      </c>
      <c r="G534" s="13">
        <f t="shared" si="70"/>
        <v>0</v>
      </c>
      <c r="H534" s="13">
        <f t="shared" si="71"/>
        <v>337.55</v>
      </c>
      <c r="I534" s="15">
        <v>3.82</v>
      </c>
      <c r="J534" s="15">
        <f t="shared" si="68"/>
        <v>1289.44</v>
      </c>
      <c r="K534" s="15">
        <f t="shared" si="69"/>
        <v>0</v>
      </c>
      <c r="L534" s="15">
        <f t="shared" si="64"/>
        <v>0</v>
      </c>
      <c r="M534" s="15">
        <f t="shared" si="65"/>
        <v>0</v>
      </c>
      <c r="N534" s="15">
        <f t="shared" si="66"/>
        <v>1289.44</v>
      </c>
      <c r="O534" s="22">
        <f t="shared" si="67"/>
        <v>0</v>
      </c>
    </row>
    <row r="535" spans="1:15" ht="25.5" x14ac:dyDescent="0.2">
      <c r="A535" s="1" t="s">
        <v>642</v>
      </c>
      <c r="B535" s="1" t="s">
        <v>17</v>
      </c>
      <c r="C535" s="2" t="s">
        <v>6</v>
      </c>
      <c r="D535" s="14">
        <v>3375.46</v>
      </c>
      <c r="E535" s="13">
        <v>0</v>
      </c>
      <c r="F535" s="13">
        <f>'Memorial de Cálculo'!K535:K535</f>
        <v>0</v>
      </c>
      <c r="G535" s="13">
        <f t="shared" si="70"/>
        <v>0</v>
      </c>
      <c r="H535" s="13">
        <f t="shared" si="71"/>
        <v>3375.46</v>
      </c>
      <c r="I535" s="15">
        <v>104.79</v>
      </c>
      <c r="J535" s="15">
        <f t="shared" si="68"/>
        <v>353714.45</v>
      </c>
      <c r="K535" s="15">
        <f t="shared" si="69"/>
        <v>0</v>
      </c>
      <c r="L535" s="15">
        <f t="shared" si="64"/>
        <v>0</v>
      </c>
      <c r="M535" s="15">
        <f t="shared" si="65"/>
        <v>0</v>
      </c>
      <c r="N535" s="15">
        <f t="shared" si="66"/>
        <v>353714.45</v>
      </c>
      <c r="O535" s="22">
        <f t="shared" si="67"/>
        <v>0</v>
      </c>
    </row>
    <row r="536" spans="1:15" ht="38.25" x14ac:dyDescent="0.2">
      <c r="A536" s="1" t="s">
        <v>643</v>
      </c>
      <c r="B536" s="1" t="s">
        <v>86</v>
      </c>
      <c r="C536" s="2" t="s">
        <v>19</v>
      </c>
      <c r="D536" s="14">
        <v>964.42</v>
      </c>
      <c r="E536" s="13">
        <v>0</v>
      </c>
      <c r="F536" s="13">
        <f>'Memorial de Cálculo'!K536:K536</f>
        <v>0</v>
      </c>
      <c r="G536" s="13">
        <f t="shared" si="70"/>
        <v>0</v>
      </c>
      <c r="H536" s="13">
        <f t="shared" si="71"/>
        <v>964.42</v>
      </c>
      <c r="I536" s="15">
        <v>52.07</v>
      </c>
      <c r="J536" s="15">
        <f t="shared" si="68"/>
        <v>50217.35</v>
      </c>
      <c r="K536" s="15">
        <f t="shared" si="69"/>
        <v>0</v>
      </c>
      <c r="L536" s="15">
        <f t="shared" si="64"/>
        <v>0</v>
      </c>
      <c r="M536" s="15">
        <f t="shared" si="65"/>
        <v>0</v>
      </c>
      <c r="N536" s="15">
        <f t="shared" si="66"/>
        <v>50217.35</v>
      </c>
      <c r="O536" s="22">
        <f t="shared" si="67"/>
        <v>0</v>
      </c>
    </row>
    <row r="537" spans="1:15" ht="25.5" x14ac:dyDescent="0.2">
      <c r="A537" s="1" t="s">
        <v>644</v>
      </c>
      <c r="B537" s="1" t="s">
        <v>88</v>
      </c>
      <c r="C537" s="2" t="s">
        <v>7</v>
      </c>
      <c r="D537" s="14">
        <v>964.42</v>
      </c>
      <c r="E537" s="13">
        <v>0</v>
      </c>
      <c r="F537" s="13">
        <f>'Memorial de Cálculo'!K537:K537</f>
        <v>0</v>
      </c>
      <c r="G537" s="13">
        <f t="shared" si="70"/>
        <v>0</v>
      </c>
      <c r="H537" s="13">
        <f t="shared" si="71"/>
        <v>964.42</v>
      </c>
      <c r="I537" s="15">
        <v>7.42</v>
      </c>
      <c r="J537" s="15">
        <f t="shared" si="68"/>
        <v>7156</v>
      </c>
      <c r="K537" s="15">
        <f t="shared" si="69"/>
        <v>0</v>
      </c>
      <c r="L537" s="15">
        <f t="shared" si="64"/>
        <v>0</v>
      </c>
      <c r="M537" s="15">
        <f t="shared" si="65"/>
        <v>0</v>
      </c>
      <c r="N537" s="15">
        <f t="shared" si="66"/>
        <v>7156</v>
      </c>
      <c r="O537" s="22">
        <f t="shared" si="67"/>
        <v>0</v>
      </c>
    </row>
    <row r="538" spans="1:15" x14ac:dyDescent="0.2">
      <c r="A538" s="1" t="s">
        <v>645</v>
      </c>
      <c r="B538" s="1" t="s">
        <v>18</v>
      </c>
      <c r="C538" s="2" t="s">
        <v>7</v>
      </c>
      <c r="D538" s="14">
        <v>50</v>
      </c>
      <c r="E538" s="13">
        <v>0</v>
      </c>
      <c r="F538" s="13">
        <f>'Memorial de Cálculo'!K538:K538</f>
        <v>0</v>
      </c>
      <c r="G538" s="13">
        <f t="shared" si="70"/>
        <v>0</v>
      </c>
      <c r="H538" s="13">
        <f t="shared" si="71"/>
        <v>50</v>
      </c>
      <c r="I538" s="15">
        <v>42.56</v>
      </c>
      <c r="J538" s="15">
        <f t="shared" si="68"/>
        <v>2128</v>
      </c>
      <c r="K538" s="15">
        <f t="shared" si="69"/>
        <v>0</v>
      </c>
      <c r="L538" s="15">
        <f t="shared" si="64"/>
        <v>0</v>
      </c>
      <c r="M538" s="15">
        <f t="shared" si="65"/>
        <v>0</v>
      </c>
      <c r="N538" s="15">
        <f t="shared" si="66"/>
        <v>2128</v>
      </c>
      <c r="O538" s="22">
        <f t="shared" si="67"/>
        <v>0</v>
      </c>
    </row>
    <row r="539" spans="1:15" x14ac:dyDescent="0.2">
      <c r="A539" s="1" t="s">
        <v>646</v>
      </c>
      <c r="B539" s="1" t="s">
        <v>91</v>
      </c>
      <c r="C539" s="2" t="s">
        <v>19</v>
      </c>
      <c r="D539" s="14">
        <v>964.42</v>
      </c>
      <c r="E539" s="13">
        <v>0</v>
      </c>
      <c r="F539" s="13">
        <f>'Memorial de Cálculo'!K539:K539</f>
        <v>0</v>
      </c>
      <c r="G539" s="13">
        <f t="shared" si="70"/>
        <v>0</v>
      </c>
      <c r="H539" s="13">
        <f t="shared" si="71"/>
        <v>964.42</v>
      </c>
      <c r="I539" s="15">
        <v>1.58</v>
      </c>
      <c r="J539" s="15">
        <f t="shared" si="68"/>
        <v>1523.78</v>
      </c>
      <c r="K539" s="15">
        <f t="shared" si="69"/>
        <v>0</v>
      </c>
      <c r="L539" s="15">
        <f t="shared" ref="L539:L602" si="72">ROUND(F539*I539,2)</f>
        <v>0</v>
      </c>
      <c r="M539" s="15">
        <f t="shared" ref="M539:M602" si="73">K539+L539</f>
        <v>0</v>
      </c>
      <c r="N539" s="15">
        <f t="shared" ref="N539:N602" si="74">J539-M539</f>
        <v>1523.78</v>
      </c>
      <c r="O539" s="22">
        <f t="shared" si="67"/>
        <v>0</v>
      </c>
    </row>
    <row r="540" spans="1:15" x14ac:dyDescent="0.2">
      <c r="A540" s="7" t="s">
        <v>647</v>
      </c>
      <c r="B540" s="7" t="s">
        <v>648</v>
      </c>
      <c r="C540" s="8"/>
      <c r="D540" s="16"/>
      <c r="E540" s="17"/>
      <c r="F540" s="17"/>
      <c r="G540" s="17"/>
      <c r="H540" s="17"/>
      <c r="I540" s="18"/>
      <c r="J540" s="19">
        <f>SUM(J541:J552)</f>
        <v>193193.15</v>
      </c>
      <c r="K540" s="19">
        <f>SUM(K541:K552)</f>
        <v>0</v>
      </c>
      <c r="L540" s="19">
        <f>SUM(L541:L552)</f>
        <v>0</v>
      </c>
      <c r="M540" s="19">
        <f>SUM(M541:M552)</f>
        <v>0</v>
      </c>
      <c r="N540" s="19">
        <f>SUM(N541:N552)</f>
        <v>193193.15</v>
      </c>
      <c r="O540" s="23">
        <f t="shared" si="67"/>
        <v>0</v>
      </c>
    </row>
    <row r="541" spans="1:15" ht="38.25" x14ac:dyDescent="0.2">
      <c r="A541" s="1" t="s">
        <v>649</v>
      </c>
      <c r="B541" s="1" t="s">
        <v>131</v>
      </c>
      <c r="C541" s="2" t="s">
        <v>12</v>
      </c>
      <c r="D541" s="14">
        <v>561.09</v>
      </c>
      <c r="E541" s="13">
        <v>0</v>
      </c>
      <c r="F541" s="13">
        <f>'Memorial de Cálculo'!K541:K541</f>
        <v>0</v>
      </c>
      <c r="G541" s="13">
        <f t="shared" si="70"/>
        <v>0</v>
      </c>
      <c r="H541" s="13">
        <f t="shared" si="71"/>
        <v>561.09</v>
      </c>
      <c r="I541" s="15">
        <v>12.11</v>
      </c>
      <c r="J541" s="15">
        <f t="shared" si="68"/>
        <v>6794.8</v>
      </c>
      <c r="K541" s="15">
        <f t="shared" si="69"/>
        <v>0</v>
      </c>
      <c r="L541" s="15">
        <f t="shared" si="72"/>
        <v>0</v>
      </c>
      <c r="M541" s="15">
        <f t="shared" si="73"/>
        <v>0</v>
      </c>
      <c r="N541" s="15">
        <f t="shared" si="74"/>
        <v>6794.8</v>
      </c>
      <c r="O541" s="22">
        <f t="shared" si="67"/>
        <v>0</v>
      </c>
    </row>
    <row r="542" spans="1:15" x14ac:dyDescent="0.2">
      <c r="A542" s="1" t="s">
        <v>650</v>
      </c>
      <c r="B542" s="1" t="s">
        <v>129</v>
      </c>
      <c r="C542" s="2" t="s">
        <v>7</v>
      </c>
      <c r="D542" s="14">
        <v>277.04000000000002</v>
      </c>
      <c r="E542" s="13">
        <v>0</v>
      </c>
      <c r="F542" s="13">
        <f>'Memorial de Cálculo'!K542:K542</f>
        <v>0</v>
      </c>
      <c r="G542" s="13">
        <f t="shared" si="70"/>
        <v>0</v>
      </c>
      <c r="H542" s="13">
        <f t="shared" si="71"/>
        <v>277.04000000000002</v>
      </c>
      <c r="I542" s="15">
        <v>1.92</v>
      </c>
      <c r="J542" s="15">
        <f t="shared" si="68"/>
        <v>531.91999999999996</v>
      </c>
      <c r="K542" s="15">
        <f t="shared" si="69"/>
        <v>0</v>
      </c>
      <c r="L542" s="15">
        <f t="shared" si="72"/>
        <v>0</v>
      </c>
      <c r="M542" s="15">
        <f t="shared" si="73"/>
        <v>0</v>
      </c>
      <c r="N542" s="15">
        <f t="shared" si="74"/>
        <v>531.91999999999996</v>
      </c>
      <c r="O542" s="22">
        <f t="shared" si="67"/>
        <v>0</v>
      </c>
    </row>
    <row r="543" spans="1:15" x14ac:dyDescent="0.2">
      <c r="A543" s="1" t="s">
        <v>651</v>
      </c>
      <c r="B543" s="1" t="s">
        <v>71</v>
      </c>
      <c r="C543" s="2" t="s">
        <v>12</v>
      </c>
      <c r="D543" s="14">
        <v>522.38</v>
      </c>
      <c r="E543" s="13">
        <v>0</v>
      </c>
      <c r="F543" s="13">
        <f>'Memorial de Cálculo'!K543:K543</f>
        <v>0</v>
      </c>
      <c r="G543" s="13">
        <f t="shared" si="70"/>
        <v>0</v>
      </c>
      <c r="H543" s="13">
        <f t="shared" si="71"/>
        <v>522.38</v>
      </c>
      <c r="I543" s="15">
        <v>0.84</v>
      </c>
      <c r="J543" s="15">
        <f t="shared" si="68"/>
        <v>438.8</v>
      </c>
      <c r="K543" s="15">
        <f t="shared" si="69"/>
        <v>0</v>
      </c>
      <c r="L543" s="15">
        <f t="shared" si="72"/>
        <v>0</v>
      </c>
      <c r="M543" s="15">
        <f t="shared" si="73"/>
        <v>0</v>
      </c>
      <c r="N543" s="15">
        <f t="shared" si="74"/>
        <v>438.8</v>
      </c>
      <c r="O543" s="22">
        <f t="shared" si="67"/>
        <v>0</v>
      </c>
    </row>
    <row r="544" spans="1:15" x14ac:dyDescent="0.2">
      <c r="A544" s="1" t="s">
        <v>652</v>
      </c>
      <c r="B544" s="1" t="s">
        <v>636</v>
      </c>
      <c r="C544" s="2" t="s">
        <v>16</v>
      </c>
      <c r="D544" s="14">
        <v>11753.56</v>
      </c>
      <c r="E544" s="13">
        <v>0</v>
      </c>
      <c r="F544" s="13">
        <f>'Memorial de Cálculo'!K544:K544</f>
        <v>0</v>
      </c>
      <c r="G544" s="13">
        <f t="shared" si="70"/>
        <v>0</v>
      </c>
      <c r="H544" s="13">
        <f t="shared" si="71"/>
        <v>11753.56</v>
      </c>
      <c r="I544" s="15">
        <v>0.66</v>
      </c>
      <c r="J544" s="15">
        <f t="shared" si="68"/>
        <v>7757.35</v>
      </c>
      <c r="K544" s="15">
        <f t="shared" si="69"/>
        <v>0</v>
      </c>
      <c r="L544" s="15">
        <f t="shared" si="72"/>
        <v>0</v>
      </c>
      <c r="M544" s="15">
        <f t="shared" si="73"/>
        <v>0</v>
      </c>
      <c r="N544" s="15">
        <f t="shared" si="74"/>
        <v>7757.35</v>
      </c>
      <c r="O544" s="22">
        <f t="shared" si="67"/>
        <v>0</v>
      </c>
    </row>
    <row r="545" spans="1:15" ht="38.25" x14ac:dyDescent="0.2">
      <c r="A545" s="1" t="s">
        <v>653</v>
      </c>
      <c r="B545" s="1" t="s">
        <v>654</v>
      </c>
      <c r="C545" s="2" t="s">
        <v>19</v>
      </c>
      <c r="D545" s="14">
        <v>73.239999999999995</v>
      </c>
      <c r="E545" s="13">
        <v>0</v>
      </c>
      <c r="F545" s="13">
        <f>'Memorial de Cálculo'!K545:K545</f>
        <v>0</v>
      </c>
      <c r="G545" s="13">
        <f t="shared" si="70"/>
        <v>0</v>
      </c>
      <c r="H545" s="13">
        <f t="shared" si="71"/>
        <v>73.239999999999995</v>
      </c>
      <c r="I545" s="15">
        <v>126.88</v>
      </c>
      <c r="J545" s="15">
        <f t="shared" si="68"/>
        <v>9292.69</v>
      </c>
      <c r="K545" s="15">
        <f t="shared" si="69"/>
        <v>0</v>
      </c>
      <c r="L545" s="15">
        <f t="shared" si="72"/>
        <v>0</v>
      </c>
      <c r="M545" s="15">
        <f t="shared" si="73"/>
        <v>0</v>
      </c>
      <c r="N545" s="15">
        <f t="shared" si="74"/>
        <v>9292.69</v>
      </c>
      <c r="O545" s="22">
        <f t="shared" si="67"/>
        <v>0</v>
      </c>
    </row>
    <row r="546" spans="1:15" ht="38.25" x14ac:dyDescent="0.2">
      <c r="A546" s="1" t="s">
        <v>655</v>
      </c>
      <c r="B546" s="1" t="s">
        <v>656</v>
      </c>
      <c r="C546" s="2" t="s">
        <v>19</v>
      </c>
      <c r="D546" s="14">
        <v>84.82</v>
      </c>
      <c r="E546" s="13">
        <v>0</v>
      </c>
      <c r="F546" s="13">
        <f>'Memorial de Cálculo'!K546:K546</f>
        <v>0</v>
      </c>
      <c r="G546" s="13">
        <f t="shared" si="70"/>
        <v>0</v>
      </c>
      <c r="H546" s="13">
        <f t="shared" si="71"/>
        <v>84.82</v>
      </c>
      <c r="I546" s="15">
        <v>417.25</v>
      </c>
      <c r="J546" s="15">
        <f t="shared" si="68"/>
        <v>35391.15</v>
      </c>
      <c r="K546" s="15">
        <f t="shared" si="69"/>
        <v>0</v>
      </c>
      <c r="L546" s="15">
        <f t="shared" si="72"/>
        <v>0</v>
      </c>
      <c r="M546" s="15">
        <f t="shared" si="73"/>
        <v>0</v>
      </c>
      <c r="N546" s="15">
        <f t="shared" si="74"/>
        <v>35391.15</v>
      </c>
      <c r="O546" s="22">
        <f t="shared" si="67"/>
        <v>0</v>
      </c>
    </row>
    <row r="547" spans="1:15" ht="38.25" x14ac:dyDescent="0.2">
      <c r="A547" s="1" t="s">
        <v>657</v>
      </c>
      <c r="B547" s="1" t="s">
        <v>137</v>
      </c>
      <c r="C547" s="2" t="s">
        <v>19</v>
      </c>
      <c r="D547" s="14">
        <v>118.98</v>
      </c>
      <c r="E547" s="13">
        <v>0</v>
      </c>
      <c r="F547" s="13">
        <f>'Memorial de Cálculo'!K547:K547</f>
        <v>0</v>
      </c>
      <c r="G547" s="13">
        <f t="shared" si="70"/>
        <v>0</v>
      </c>
      <c r="H547" s="13">
        <f t="shared" si="71"/>
        <v>118.98</v>
      </c>
      <c r="I547" s="15">
        <v>264.60000000000002</v>
      </c>
      <c r="J547" s="15">
        <f t="shared" si="68"/>
        <v>31482.11</v>
      </c>
      <c r="K547" s="15">
        <f t="shared" si="69"/>
        <v>0</v>
      </c>
      <c r="L547" s="15">
        <f t="shared" si="72"/>
        <v>0</v>
      </c>
      <c r="M547" s="15">
        <f t="shared" si="73"/>
        <v>0</v>
      </c>
      <c r="N547" s="15">
        <f t="shared" si="74"/>
        <v>31482.11</v>
      </c>
      <c r="O547" s="22">
        <f t="shared" si="67"/>
        <v>0</v>
      </c>
    </row>
    <row r="548" spans="1:15" ht="25.5" x14ac:dyDescent="0.2">
      <c r="A548" s="1" t="s">
        <v>658</v>
      </c>
      <c r="B548" s="1" t="s">
        <v>139</v>
      </c>
      <c r="C548" s="2" t="s">
        <v>12</v>
      </c>
      <c r="D548" s="14">
        <v>522.38</v>
      </c>
      <c r="E548" s="13">
        <v>0</v>
      </c>
      <c r="F548" s="13">
        <f>'Memorial de Cálculo'!K548:K548</f>
        <v>0</v>
      </c>
      <c r="G548" s="13">
        <f t="shared" si="70"/>
        <v>0</v>
      </c>
      <c r="H548" s="13">
        <f t="shared" si="71"/>
        <v>522.38</v>
      </c>
      <c r="I548" s="15">
        <v>113.15</v>
      </c>
      <c r="J548" s="15">
        <f t="shared" si="68"/>
        <v>59107.3</v>
      </c>
      <c r="K548" s="15">
        <f t="shared" si="69"/>
        <v>0</v>
      </c>
      <c r="L548" s="15">
        <f t="shared" si="72"/>
        <v>0</v>
      </c>
      <c r="M548" s="15">
        <f t="shared" si="73"/>
        <v>0</v>
      </c>
      <c r="N548" s="15">
        <f t="shared" si="74"/>
        <v>59107.3</v>
      </c>
      <c r="O548" s="22">
        <f t="shared" si="67"/>
        <v>0</v>
      </c>
    </row>
    <row r="549" spans="1:15" ht="25.5" x14ac:dyDescent="0.2">
      <c r="A549" s="1" t="s">
        <v>659</v>
      </c>
      <c r="B549" s="1" t="s">
        <v>59</v>
      </c>
      <c r="C549" s="2" t="s">
        <v>16</v>
      </c>
      <c r="D549" s="14">
        <v>23507.13</v>
      </c>
      <c r="E549" s="13">
        <v>0</v>
      </c>
      <c r="F549" s="13">
        <f>'Memorial de Cálculo'!K549:K549</f>
        <v>0</v>
      </c>
      <c r="G549" s="13">
        <f t="shared" si="70"/>
        <v>0</v>
      </c>
      <c r="H549" s="13">
        <f t="shared" si="71"/>
        <v>23507.13</v>
      </c>
      <c r="I549" s="15">
        <v>0.66</v>
      </c>
      <c r="J549" s="15">
        <f t="shared" si="68"/>
        <v>15514.71</v>
      </c>
      <c r="K549" s="15">
        <f t="shared" si="69"/>
        <v>0</v>
      </c>
      <c r="L549" s="15">
        <f t="shared" si="72"/>
        <v>0</v>
      </c>
      <c r="M549" s="15">
        <f t="shared" si="73"/>
        <v>0</v>
      </c>
      <c r="N549" s="15">
        <f t="shared" si="74"/>
        <v>15514.71</v>
      </c>
      <c r="O549" s="22">
        <f t="shared" si="67"/>
        <v>0</v>
      </c>
    </row>
    <row r="550" spans="1:15" ht="25.5" x14ac:dyDescent="0.2">
      <c r="A550" s="1" t="s">
        <v>660</v>
      </c>
      <c r="B550" s="1" t="s">
        <v>144</v>
      </c>
      <c r="C550" s="2" t="s">
        <v>9</v>
      </c>
      <c r="D550" s="14">
        <v>6</v>
      </c>
      <c r="E550" s="13">
        <v>0</v>
      </c>
      <c r="F550" s="13">
        <f>'Memorial de Cálculo'!K550:K550</f>
        <v>0</v>
      </c>
      <c r="G550" s="13">
        <f t="shared" si="70"/>
        <v>0</v>
      </c>
      <c r="H550" s="13">
        <f t="shared" si="71"/>
        <v>6</v>
      </c>
      <c r="I550" s="15">
        <v>2393.75</v>
      </c>
      <c r="J550" s="15">
        <f t="shared" si="68"/>
        <v>14362.5</v>
      </c>
      <c r="K550" s="15">
        <f t="shared" si="69"/>
        <v>0</v>
      </c>
      <c r="L550" s="15">
        <f t="shared" si="72"/>
        <v>0</v>
      </c>
      <c r="M550" s="15">
        <f t="shared" si="73"/>
        <v>0</v>
      </c>
      <c r="N550" s="15">
        <f t="shared" si="74"/>
        <v>14362.5</v>
      </c>
      <c r="O550" s="22">
        <f t="shared" si="67"/>
        <v>0</v>
      </c>
    </row>
    <row r="551" spans="1:15" ht="25.5" x14ac:dyDescent="0.2">
      <c r="A551" s="1" t="s">
        <v>661</v>
      </c>
      <c r="B551" s="1" t="s">
        <v>141</v>
      </c>
      <c r="C551" s="2" t="s">
        <v>9</v>
      </c>
      <c r="D551" s="14">
        <v>14</v>
      </c>
      <c r="E551" s="13">
        <v>0</v>
      </c>
      <c r="F551" s="13">
        <f>'Memorial de Cálculo'!K551:K551</f>
        <v>0</v>
      </c>
      <c r="G551" s="13">
        <f t="shared" si="70"/>
        <v>0</v>
      </c>
      <c r="H551" s="13">
        <f t="shared" si="71"/>
        <v>14</v>
      </c>
      <c r="I551" s="15">
        <v>754.13</v>
      </c>
      <c r="J551" s="15">
        <f t="shared" si="68"/>
        <v>10557.82</v>
      </c>
      <c r="K551" s="15">
        <f t="shared" si="69"/>
        <v>0</v>
      </c>
      <c r="L551" s="15">
        <f t="shared" si="72"/>
        <v>0</v>
      </c>
      <c r="M551" s="15">
        <f t="shared" si="73"/>
        <v>0</v>
      </c>
      <c r="N551" s="15">
        <f t="shared" si="74"/>
        <v>10557.82</v>
      </c>
      <c r="O551" s="22">
        <f t="shared" si="67"/>
        <v>0</v>
      </c>
    </row>
    <row r="552" spans="1:15" x14ac:dyDescent="0.2">
      <c r="A552" s="1" t="s">
        <v>662</v>
      </c>
      <c r="B552" s="1" t="s">
        <v>352</v>
      </c>
      <c r="C552" s="2" t="s">
        <v>10</v>
      </c>
      <c r="D552" s="14">
        <v>1</v>
      </c>
      <c r="E552" s="13">
        <v>0</v>
      </c>
      <c r="F552" s="13">
        <f>'Memorial de Cálculo'!K552:K552</f>
        <v>0</v>
      </c>
      <c r="G552" s="13">
        <f t="shared" si="70"/>
        <v>0</v>
      </c>
      <c r="H552" s="13">
        <f t="shared" si="71"/>
        <v>1</v>
      </c>
      <c r="I552" s="15">
        <v>1962</v>
      </c>
      <c r="J552" s="15">
        <f t="shared" si="68"/>
        <v>1962</v>
      </c>
      <c r="K552" s="15">
        <f t="shared" si="69"/>
        <v>0</v>
      </c>
      <c r="L552" s="15">
        <f t="shared" si="72"/>
        <v>0</v>
      </c>
      <c r="M552" s="15">
        <f t="shared" si="73"/>
        <v>0</v>
      </c>
      <c r="N552" s="15">
        <f t="shared" si="74"/>
        <v>1962</v>
      </c>
      <c r="O552" s="22">
        <f t="shared" si="67"/>
        <v>0</v>
      </c>
    </row>
    <row r="553" spans="1:15" x14ac:dyDescent="0.2">
      <c r="A553" s="7" t="s">
        <v>663</v>
      </c>
      <c r="B553" s="7" t="s">
        <v>601</v>
      </c>
      <c r="C553" s="8"/>
      <c r="D553" s="16"/>
      <c r="E553" s="17"/>
      <c r="F553" s="17"/>
      <c r="G553" s="17"/>
      <c r="H553" s="17"/>
      <c r="I553" s="18"/>
      <c r="J553" s="19">
        <f>SUM(J554:J559)</f>
        <v>45849.149999999994</v>
      </c>
      <c r="K553" s="19">
        <f>SUM(K554:K559)</f>
        <v>0</v>
      </c>
      <c r="L553" s="19">
        <f>SUM(L554:L559)</f>
        <v>0</v>
      </c>
      <c r="M553" s="19">
        <f>SUM(M554:M559)</f>
        <v>0</v>
      </c>
      <c r="N553" s="19">
        <f>SUM(N554:N559)</f>
        <v>45849.149999999994</v>
      </c>
      <c r="O553" s="23">
        <f t="shared" si="67"/>
        <v>0</v>
      </c>
    </row>
    <row r="554" spans="1:15" ht="38.25" x14ac:dyDescent="0.2">
      <c r="A554" s="1" t="s">
        <v>664</v>
      </c>
      <c r="B554" s="1" t="s">
        <v>603</v>
      </c>
      <c r="C554" s="2" t="s">
        <v>10</v>
      </c>
      <c r="D554" s="14">
        <v>2</v>
      </c>
      <c r="E554" s="13">
        <v>0</v>
      </c>
      <c r="F554" s="13">
        <f>'Memorial de Cálculo'!K554:K554</f>
        <v>0</v>
      </c>
      <c r="G554" s="13">
        <f t="shared" si="70"/>
        <v>0</v>
      </c>
      <c r="H554" s="13">
        <f t="shared" si="71"/>
        <v>2</v>
      </c>
      <c r="I554" s="15">
        <v>511.26</v>
      </c>
      <c r="J554" s="15">
        <f t="shared" si="68"/>
        <v>1022.52</v>
      </c>
      <c r="K554" s="15">
        <f t="shared" si="69"/>
        <v>0</v>
      </c>
      <c r="L554" s="15">
        <f t="shared" si="72"/>
        <v>0</v>
      </c>
      <c r="M554" s="15">
        <f t="shared" si="73"/>
        <v>0</v>
      </c>
      <c r="N554" s="15">
        <f t="shared" si="74"/>
        <v>1022.52</v>
      </c>
      <c r="O554" s="22">
        <f t="shared" si="67"/>
        <v>0</v>
      </c>
    </row>
    <row r="555" spans="1:15" ht="38.25" x14ac:dyDescent="0.2">
      <c r="A555" s="1" t="s">
        <v>665</v>
      </c>
      <c r="B555" s="1" t="s">
        <v>605</v>
      </c>
      <c r="C555" s="2" t="s">
        <v>6</v>
      </c>
      <c r="D555" s="14">
        <v>146</v>
      </c>
      <c r="E555" s="13">
        <v>0</v>
      </c>
      <c r="F555" s="13">
        <f>'Memorial de Cálculo'!K555:K555</f>
        <v>0</v>
      </c>
      <c r="G555" s="13">
        <f t="shared" si="70"/>
        <v>0</v>
      </c>
      <c r="H555" s="13">
        <f t="shared" si="71"/>
        <v>146</v>
      </c>
      <c r="I555" s="15">
        <v>113.97</v>
      </c>
      <c r="J555" s="15">
        <f t="shared" si="68"/>
        <v>16639.62</v>
      </c>
      <c r="K555" s="15">
        <f t="shared" si="69"/>
        <v>0</v>
      </c>
      <c r="L555" s="15">
        <f t="shared" si="72"/>
        <v>0</v>
      </c>
      <c r="M555" s="15">
        <f t="shared" si="73"/>
        <v>0</v>
      </c>
      <c r="N555" s="15">
        <f t="shared" si="74"/>
        <v>16639.62</v>
      </c>
      <c r="O555" s="22">
        <f t="shared" si="67"/>
        <v>0</v>
      </c>
    </row>
    <row r="556" spans="1:15" ht="25.5" x14ac:dyDescent="0.2">
      <c r="A556" s="1" t="s">
        <v>666</v>
      </c>
      <c r="B556" s="1" t="s">
        <v>607</v>
      </c>
      <c r="C556" s="2" t="s">
        <v>6</v>
      </c>
      <c r="D556" s="14">
        <v>96</v>
      </c>
      <c r="E556" s="13">
        <v>0</v>
      </c>
      <c r="F556" s="13">
        <f>'Memorial de Cálculo'!K556:K556</f>
        <v>0</v>
      </c>
      <c r="G556" s="13">
        <f t="shared" si="70"/>
        <v>0</v>
      </c>
      <c r="H556" s="13">
        <f t="shared" si="71"/>
        <v>96</v>
      </c>
      <c r="I556" s="15">
        <v>23.14</v>
      </c>
      <c r="J556" s="15">
        <f t="shared" si="68"/>
        <v>2221.44</v>
      </c>
      <c r="K556" s="15">
        <f t="shared" si="69"/>
        <v>0</v>
      </c>
      <c r="L556" s="15">
        <f t="shared" si="72"/>
        <v>0</v>
      </c>
      <c r="M556" s="15">
        <f t="shared" si="73"/>
        <v>0</v>
      </c>
      <c r="N556" s="15">
        <f t="shared" si="74"/>
        <v>2221.44</v>
      </c>
      <c r="O556" s="22">
        <f t="shared" si="67"/>
        <v>0</v>
      </c>
    </row>
    <row r="557" spans="1:15" x14ac:dyDescent="0.2">
      <c r="A557" s="1" t="s">
        <v>667</v>
      </c>
      <c r="B557" s="1" t="s">
        <v>609</v>
      </c>
      <c r="C557" s="2" t="s">
        <v>6</v>
      </c>
      <c r="D557" s="14">
        <v>244.8</v>
      </c>
      <c r="E557" s="13">
        <v>0</v>
      </c>
      <c r="F557" s="13">
        <f>'Memorial de Cálculo'!K557:K557</f>
        <v>0</v>
      </c>
      <c r="G557" s="13">
        <f t="shared" si="70"/>
        <v>0</v>
      </c>
      <c r="H557" s="13">
        <f t="shared" si="71"/>
        <v>244.8</v>
      </c>
      <c r="I557" s="15">
        <v>3.02</v>
      </c>
      <c r="J557" s="15">
        <f t="shared" si="68"/>
        <v>739.3</v>
      </c>
      <c r="K557" s="15">
        <f t="shared" si="69"/>
        <v>0</v>
      </c>
      <c r="L557" s="15">
        <f t="shared" si="72"/>
        <v>0</v>
      </c>
      <c r="M557" s="15">
        <f t="shared" si="73"/>
        <v>0</v>
      </c>
      <c r="N557" s="15">
        <f t="shared" si="74"/>
        <v>739.3</v>
      </c>
      <c r="O557" s="22">
        <f t="shared" si="67"/>
        <v>0</v>
      </c>
    </row>
    <row r="558" spans="1:15" x14ac:dyDescent="0.2">
      <c r="A558" s="1" t="s">
        <v>668</v>
      </c>
      <c r="B558" s="1" t="s">
        <v>611</v>
      </c>
      <c r="C558" s="2" t="s">
        <v>12</v>
      </c>
      <c r="D558" s="14">
        <v>36.72</v>
      </c>
      <c r="E558" s="13">
        <v>0</v>
      </c>
      <c r="F558" s="13">
        <f>'Memorial de Cálculo'!K558:K558</f>
        <v>0</v>
      </c>
      <c r="G558" s="13">
        <f t="shared" si="70"/>
        <v>0</v>
      </c>
      <c r="H558" s="13">
        <f t="shared" si="71"/>
        <v>36.72</v>
      </c>
      <c r="I558" s="15">
        <v>468.39</v>
      </c>
      <c r="J558" s="15">
        <f t="shared" si="68"/>
        <v>17199.28</v>
      </c>
      <c r="K558" s="15">
        <f t="shared" si="69"/>
        <v>0</v>
      </c>
      <c r="L558" s="15">
        <f t="shared" si="72"/>
        <v>0</v>
      </c>
      <c r="M558" s="15">
        <f t="shared" si="73"/>
        <v>0</v>
      </c>
      <c r="N558" s="15">
        <f t="shared" si="74"/>
        <v>17199.28</v>
      </c>
      <c r="O558" s="22">
        <f t="shared" si="67"/>
        <v>0</v>
      </c>
    </row>
    <row r="559" spans="1:15" ht="25.5" x14ac:dyDescent="0.2">
      <c r="A559" s="1" t="s">
        <v>669</v>
      </c>
      <c r="B559" s="1" t="s">
        <v>670</v>
      </c>
      <c r="C559" s="2" t="s">
        <v>6</v>
      </c>
      <c r="D559" s="14">
        <v>244.8</v>
      </c>
      <c r="E559" s="13">
        <v>0</v>
      </c>
      <c r="F559" s="13">
        <f>'Memorial de Cálculo'!K559:K559</f>
        <v>0</v>
      </c>
      <c r="G559" s="13">
        <f t="shared" si="70"/>
        <v>0</v>
      </c>
      <c r="H559" s="13">
        <f t="shared" si="71"/>
        <v>244.8</v>
      </c>
      <c r="I559" s="15">
        <v>32.79</v>
      </c>
      <c r="J559" s="15">
        <f t="shared" si="68"/>
        <v>8026.99</v>
      </c>
      <c r="K559" s="15">
        <f t="shared" si="69"/>
        <v>0</v>
      </c>
      <c r="L559" s="15">
        <f t="shared" si="72"/>
        <v>0</v>
      </c>
      <c r="M559" s="15">
        <f t="shared" si="73"/>
        <v>0</v>
      </c>
      <c r="N559" s="15">
        <f t="shared" si="74"/>
        <v>8026.99</v>
      </c>
      <c r="O559" s="22">
        <f t="shared" si="67"/>
        <v>0</v>
      </c>
    </row>
    <row r="560" spans="1:15" x14ac:dyDescent="0.2">
      <c r="A560" s="7" t="s">
        <v>671</v>
      </c>
      <c r="B560" s="7" t="s">
        <v>21</v>
      </c>
      <c r="C560" s="8"/>
      <c r="D560" s="16"/>
      <c r="E560" s="17"/>
      <c r="F560" s="17"/>
      <c r="G560" s="17"/>
      <c r="H560" s="17"/>
      <c r="I560" s="18"/>
      <c r="J560" s="19">
        <f>SUM(J561:J563)</f>
        <v>8707.68</v>
      </c>
      <c r="K560" s="19">
        <f>SUM(K561:K563)</f>
        <v>0</v>
      </c>
      <c r="L560" s="19">
        <f>SUM(L561:L563)</f>
        <v>0</v>
      </c>
      <c r="M560" s="19">
        <f>SUM(M561:M563)</f>
        <v>0</v>
      </c>
      <c r="N560" s="19">
        <f>SUM(N561:N563)</f>
        <v>8707.68</v>
      </c>
      <c r="O560" s="23">
        <f t="shared" si="67"/>
        <v>0</v>
      </c>
    </row>
    <row r="561" spans="1:15" x14ac:dyDescent="0.2">
      <c r="A561" s="1" t="s">
        <v>672</v>
      </c>
      <c r="B561" s="1" t="s">
        <v>15</v>
      </c>
      <c r="C561" s="2" t="s">
        <v>6</v>
      </c>
      <c r="D561" s="14">
        <v>3375.46</v>
      </c>
      <c r="E561" s="13">
        <v>0</v>
      </c>
      <c r="F561" s="13">
        <f>'Memorial de Cálculo'!K561:K561</f>
        <v>0</v>
      </c>
      <c r="G561" s="13">
        <f t="shared" si="70"/>
        <v>0</v>
      </c>
      <c r="H561" s="13">
        <f t="shared" si="71"/>
        <v>3375.46</v>
      </c>
      <c r="I561" s="15">
        <v>0.54</v>
      </c>
      <c r="J561" s="15">
        <f t="shared" si="68"/>
        <v>1822.75</v>
      </c>
      <c r="K561" s="15">
        <f t="shared" si="69"/>
        <v>0</v>
      </c>
      <c r="L561" s="15">
        <f t="shared" si="72"/>
        <v>0</v>
      </c>
      <c r="M561" s="15">
        <f t="shared" si="73"/>
        <v>0</v>
      </c>
      <c r="N561" s="15">
        <f t="shared" si="74"/>
        <v>1822.75</v>
      </c>
      <c r="O561" s="22">
        <f t="shared" si="67"/>
        <v>0</v>
      </c>
    </row>
    <row r="562" spans="1:15" x14ac:dyDescent="0.2">
      <c r="A562" s="1" t="s">
        <v>673</v>
      </c>
      <c r="B562" s="1" t="s">
        <v>71</v>
      </c>
      <c r="C562" s="2" t="s">
        <v>12</v>
      </c>
      <c r="D562" s="14">
        <v>438.81</v>
      </c>
      <c r="E562" s="13">
        <v>0</v>
      </c>
      <c r="F562" s="13">
        <f>'Memorial de Cálculo'!K562:K562</f>
        <v>0</v>
      </c>
      <c r="G562" s="13">
        <f t="shared" si="70"/>
        <v>0</v>
      </c>
      <c r="H562" s="13">
        <f t="shared" si="71"/>
        <v>438.81</v>
      </c>
      <c r="I562" s="15">
        <v>0.84</v>
      </c>
      <c r="J562" s="15">
        <f t="shared" si="68"/>
        <v>368.6</v>
      </c>
      <c r="K562" s="15">
        <f t="shared" si="69"/>
        <v>0</v>
      </c>
      <c r="L562" s="15">
        <f t="shared" si="72"/>
        <v>0</v>
      </c>
      <c r="M562" s="15">
        <f t="shared" si="73"/>
        <v>0</v>
      </c>
      <c r="N562" s="15">
        <f t="shared" si="74"/>
        <v>368.6</v>
      </c>
      <c r="O562" s="22">
        <f t="shared" si="67"/>
        <v>0</v>
      </c>
    </row>
    <row r="563" spans="1:15" x14ac:dyDescent="0.2">
      <c r="A563" s="1" t="s">
        <v>674</v>
      </c>
      <c r="B563" s="1" t="s">
        <v>636</v>
      </c>
      <c r="C563" s="2" t="s">
        <v>16</v>
      </c>
      <c r="D563" s="14">
        <v>9873.2199999999993</v>
      </c>
      <c r="E563" s="13">
        <v>0</v>
      </c>
      <c r="F563" s="13">
        <f>'Memorial de Cálculo'!K563:K563</f>
        <v>0</v>
      </c>
      <c r="G563" s="13">
        <f t="shared" si="70"/>
        <v>0</v>
      </c>
      <c r="H563" s="13">
        <f t="shared" si="71"/>
        <v>9873.2199999999993</v>
      </c>
      <c r="I563" s="15">
        <v>0.66</v>
      </c>
      <c r="J563" s="15">
        <f t="shared" si="68"/>
        <v>6516.33</v>
      </c>
      <c r="K563" s="15">
        <f t="shared" si="69"/>
        <v>0</v>
      </c>
      <c r="L563" s="15">
        <f t="shared" si="72"/>
        <v>0</v>
      </c>
      <c r="M563" s="15">
        <f t="shared" si="73"/>
        <v>0</v>
      </c>
      <c r="N563" s="15">
        <f t="shared" si="74"/>
        <v>6516.33</v>
      </c>
      <c r="O563" s="22">
        <f t="shared" si="67"/>
        <v>0</v>
      </c>
    </row>
    <row r="564" spans="1:15" x14ac:dyDescent="0.2">
      <c r="A564" s="7" t="s">
        <v>675</v>
      </c>
      <c r="B564" s="7" t="s">
        <v>676</v>
      </c>
      <c r="C564" s="8"/>
      <c r="D564" s="16"/>
      <c r="E564" s="17"/>
      <c r="F564" s="17"/>
      <c r="G564" s="17"/>
      <c r="H564" s="17"/>
      <c r="I564" s="18"/>
      <c r="J564" s="19">
        <f>SUM(J565,J567,J572,J588,J604,J620,J650,J657)</f>
        <v>1150139.08</v>
      </c>
      <c r="K564" s="19">
        <f>SUM(K565,K567,K572,K588,K604,K620,K650,K657)</f>
        <v>0</v>
      </c>
      <c r="L564" s="19">
        <f>SUM(L565,L567,L572,L588,L604,L620,L650,L657)</f>
        <v>0</v>
      </c>
      <c r="M564" s="19">
        <f>SUM(M565,M567,M572,M588,M604,M620,M650,M657)</f>
        <v>0</v>
      </c>
      <c r="N564" s="19">
        <f>SUM(N565,N567,N572,N588,N604,N620,N650,N657)</f>
        <v>1150139.08</v>
      </c>
      <c r="O564" s="23">
        <f t="shared" si="67"/>
        <v>0</v>
      </c>
    </row>
    <row r="565" spans="1:15" x14ac:dyDescent="0.2">
      <c r="A565" s="7" t="s">
        <v>677</v>
      </c>
      <c r="B565" s="7" t="s">
        <v>20</v>
      </c>
      <c r="C565" s="8"/>
      <c r="D565" s="16"/>
      <c r="E565" s="17"/>
      <c r="F565" s="17"/>
      <c r="G565" s="17"/>
      <c r="H565" s="17"/>
      <c r="I565" s="18"/>
      <c r="J565" s="19">
        <f>SUM(J566)</f>
        <v>1046</v>
      </c>
      <c r="K565" s="19">
        <f>SUM(K566)</f>
        <v>0</v>
      </c>
      <c r="L565" s="19">
        <f>SUM(L566)</f>
        <v>0</v>
      </c>
      <c r="M565" s="19">
        <f>SUM(M566)</f>
        <v>0</v>
      </c>
      <c r="N565" s="19">
        <f>SUM(N566)</f>
        <v>1046</v>
      </c>
      <c r="O565" s="23">
        <f t="shared" si="67"/>
        <v>0</v>
      </c>
    </row>
    <row r="566" spans="1:15" x14ac:dyDescent="0.2">
      <c r="A566" s="1" t="s">
        <v>678</v>
      </c>
      <c r="B566" s="1" t="s">
        <v>53</v>
      </c>
      <c r="C566" s="2" t="s">
        <v>11</v>
      </c>
      <c r="D566" s="14">
        <v>28.37</v>
      </c>
      <c r="E566" s="13">
        <v>0</v>
      </c>
      <c r="F566" s="13">
        <f>'Memorial de Cálculo'!K566:K566</f>
        <v>0</v>
      </c>
      <c r="G566" s="13">
        <f t="shared" si="70"/>
        <v>0</v>
      </c>
      <c r="H566" s="13">
        <f t="shared" si="71"/>
        <v>28.37</v>
      </c>
      <c r="I566" s="15">
        <v>36.869999999999997</v>
      </c>
      <c r="J566" s="15">
        <f t="shared" si="68"/>
        <v>1046</v>
      </c>
      <c r="K566" s="15">
        <f t="shared" si="69"/>
        <v>0</v>
      </c>
      <c r="L566" s="15">
        <f t="shared" si="72"/>
        <v>0</v>
      </c>
      <c r="M566" s="15">
        <f t="shared" si="73"/>
        <v>0</v>
      </c>
      <c r="N566" s="15">
        <f t="shared" si="74"/>
        <v>1046</v>
      </c>
      <c r="O566" s="22">
        <f t="shared" si="67"/>
        <v>0</v>
      </c>
    </row>
    <row r="567" spans="1:15" x14ac:dyDescent="0.2">
      <c r="A567" s="7" t="s">
        <v>679</v>
      </c>
      <c r="B567" s="7" t="s">
        <v>680</v>
      </c>
      <c r="C567" s="8"/>
      <c r="D567" s="16"/>
      <c r="E567" s="17"/>
      <c r="F567" s="17"/>
      <c r="G567" s="17"/>
      <c r="H567" s="17"/>
      <c r="I567" s="18"/>
      <c r="J567" s="19">
        <f>SUM(J568,J570)</f>
        <v>7907.8899999999994</v>
      </c>
      <c r="K567" s="19">
        <f>SUM(K568,K570)</f>
        <v>0</v>
      </c>
      <c r="L567" s="19">
        <f>SUM(L568,L570)</f>
        <v>0</v>
      </c>
      <c r="M567" s="19">
        <f>SUM(M568,M570)</f>
        <v>0</v>
      </c>
      <c r="N567" s="19">
        <f>SUM(N568,N570)</f>
        <v>7907.8899999999994</v>
      </c>
      <c r="O567" s="23">
        <f t="shared" si="67"/>
        <v>0</v>
      </c>
    </row>
    <row r="568" spans="1:15" x14ac:dyDescent="0.2">
      <c r="A568" s="7" t="s">
        <v>681</v>
      </c>
      <c r="B568" s="7" t="s">
        <v>682</v>
      </c>
      <c r="C568" s="8"/>
      <c r="D568" s="16"/>
      <c r="E568" s="17"/>
      <c r="F568" s="17"/>
      <c r="G568" s="17"/>
      <c r="H568" s="17"/>
      <c r="I568" s="18"/>
      <c r="J568" s="19">
        <f>SUM(J569)</f>
        <v>7314.95</v>
      </c>
      <c r="K568" s="19">
        <f>SUM(K569)</f>
        <v>0</v>
      </c>
      <c r="L568" s="19">
        <f>SUM(L569)</f>
        <v>0</v>
      </c>
      <c r="M568" s="19">
        <f>SUM(M569)</f>
        <v>0</v>
      </c>
      <c r="N568" s="19">
        <f>SUM(N569)</f>
        <v>7314.95</v>
      </c>
      <c r="O568" s="23">
        <f t="shared" si="67"/>
        <v>0</v>
      </c>
    </row>
    <row r="569" spans="1:15" ht="25.5" x14ac:dyDescent="0.2">
      <c r="A569" s="1" t="s">
        <v>683</v>
      </c>
      <c r="B569" s="1" t="s">
        <v>684</v>
      </c>
      <c r="C569" s="2" t="s">
        <v>81</v>
      </c>
      <c r="D569" s="14">
        <v>14343.03</v>
      </c>
      <c r="E569" s="13">
        <v>0</v>
      </c>
      <c r="F569" s="13">
        <f>'Memorial de Cálculo'!K569:K569</f>
        <v>0</v>
      </c>
      <c r="G569" s="13">
        <f t="shared" si="70"/>
        <v>0</v>
      </c>
      <c r="H569" s="13">
        <f t="shared" si="71"/>
        <v>14343.03</v>
      </c>
      <c r="I569" s="15">
        <v>0.51</v>
      </c>
      <c r="J569" s="15">
        <f t="shared" si="68"/>
        <v>7314.95</v>
      </c>
      <c r="K569" s="15">
        <f t="shared" si="69"/>
        <v>0</v>
      </c>
      <c r="L569" s="15">
        <f t="shared" si="72"/>
        <v>0</v>
      </c>
      <c r="M569" s="15">
        <f t="shared" si="73"/>
        <v>0</v>
      </c>
      <c r="N569" s="15">
        <f t="shared" si="74"/>
        <v>7314.95</v>
      </c>
      <c r="O569" s="22">
        <f t="shared" si="67"/>
        <v>0</v>
      </c>
    </row>
    <row r="570" spans="1:15" x14ac:dyDescent="0.2">
      <c r="A570" s="7" t="s">
        <v>685</v>
      </c>
      <c r="B570" s="7" t="s">
        <v>686</v>
      </c>
      <c r="C570" s="8"/>
      <c r="D570" s="16"/>
      <c r="E570" s="17"/>
      <c r="F570" s="17"/>
      <c r="G570" s="17"/>
      <c r="H570" s="17"/>
      <c r="I570" s="18"/>
      <c r="J570" s="19">
        <f>SUM(J571)</f>
        <v>592.94000000000005</v>
      </c>
      <c r="K570" s="19">
        <f>SUM(K571)</f>
        <v>0</v>
      </c>
      <c r="L570" s="19">
        <f>SUM(L571)</f>
        <v>0</v>
      </c>
      <c r="M570" s="19">
        <f>SUM(M571)</f>
        <v>0</v>
      </c>
      <c r="N570" s="19">
        <f>SUM(N571)</f>
        <v>592.94000000000005</v>
      </c>
      <c r="O570" s="23">
        <f t="shared" si="67"/>
        <v>0</v>
      </c>
    </row>
    <row r="571" spans="1:15" ht="25.5" x14ac:dyDescent="0.2">
      <c r="A571" s="1" t="s">
        <v>687</v>
      </c>
      <c r="B571" s="1" t="s">
        <v>684</v>
      </c>
      <c r="C571" s="2" t="s">
        <v>81</v>
      </c>
      <c r="D571" s="14">
        <v>1162.6300000000001</v>
      </c>
      <c r="E571" s="13">
        <v>0</v>
      </c>
      <c r="F571" s="13">
        <f>'Memorial de Cálculo'!K571:K571</f>
        <v>0</v>
      </c>
      <c r="G571" s="13">
        <f t="shared" si="70"/>
        <v>0</v>
      </c>
      <c r="H571" s="13">
        <f t="shared" si="71"/>
        <v>1162.6300000000001</v>
      </c>
      <c r="I571" s="15">
        <v>0.51</v>
      </c>
      <c r="J571" s="15">
        <f t="shared" si="68"/>
        <v>592.94000000000005</v>
      </c>
      <c r="K571" s="15">
        <f t="shared" si="69"/>
        <v>0</v>
      </c>
      <c r="L571" s="15">
        <f t="shared" si="72"/>
        <v>0</v>
      </c>
      <c r="M571" s="15">
        <f t="shared" si="73"/>
        <v>0</v>
      </c>
      <c r="N571" s="15">
        <f t="shared" si="74"/>
        <v>592.94000000000005</v>
      </c>
      <c r="O571" s="22">
        <f t="shared" si="67"/>
        <v>0</v>
      </c>
    </row>
    <row r="572" spans="1:15" ht="25.5" x14ac:dyDescent="0.2">
      <c r="A572" s="7" t="s">
        <v>688</v>
      </c>
      <c r="B572" s="7" t="s">
        <v>689</v>
      </c>
      <c r="C572" s="8"/>
      <c r="D572" s="16"/>
      <c r="E572" s="17"/>
      <c r="F572" s="17"/>
      <c r="G572" s="17"/>
      <c r="H572" s="17"/>
      <c r="I572" s="18"/>
      <c r="J572" s="19">
        <f>SUM(J573)</f>
        <v>88180</v>
      </c>
      <c r="K572" s="19">
        <f>SUM(K573)</f>
        <v>0</v>
      </c>
      <c r="L572" s="19">
        <f>SUM(L573)</f>
        <v>0</v>
      </c>
      <c r="M572" s="19">
        <f>SUM(M573)</f>
        <v>0</v>
      </c>
      <c r="N572" s="19">
        <f>SUM(N573)</f>
        <v>88180</v>
      </c>
      <c r="O572" s="23">
        <f t="shared" si="67"/>
        <v>0</v>
      </c>
    </row>
    <row r="573" spans="1:15" x14ac:dyDescent="0.2">
      <c r="A573" s="7" t="s">
        <v>690</v>
      </c>
      <c r="B573" s="7" t="s">
        <v>14</v>
      </c>
      <c r="C573" s="8"/>
      <c r="D573" s="16"/>
      <c r="E573" s="17"/>
      <c r="F573" s="17"/>
      <c r="G573" s="17"/>
      <c r="H573" s="17"/>
      <c r="I573" s="18"/>
      <c r="J573" s="19">
        <f>SUM(J574:J587)</f>
        <v>88180</v>
      </c>
      <c r="K573" s="19">
        <f>SUM(K574:K587)</f>
        <v>0</v>
      </c>
      <c r="L573" s="19">
        <f>SUM(L574:L587)</f>
        <v>0</v>
      </c>
      <c r="M573" s="19">
        <f>SUM(M574:M587)</f>
        <v>0</v>
      </c>
      <c r="N573" s="19">
        <f>SUM(N574:N587)</f>
        <v>88180</v>
      </c>
      <c r="O573" s="23">
        <f t="shared" si="67"/>
        <v>0</v>
      </c>
    </row>
    <row r="574" spans="1:15" x14ac:dyDescent="0.2">
      <c r="A574" s="1" t="s">
        <v>691</v>
      </c>
      <c r="B574" s="1" t="s">
        <v>67</v>
      </c>
      <c r="C574" s="2" t="s">
        <v>19</v>
      </c>
      <c r="D574" s="14">
        <v>92.23</v>
      </c>
      <c r="E574" s="13">
        <v>0</v>
      </c>
      <c r="F574" s="13">
        <f>'Memorial de Cálculo'!K574:K574</f>
        <v>0</v>
      </c>
      <c r="G574" s="13">
        <f t="shared" si="70"/>
        <v>0</v>
      </c>
      <c r="H574" s="13">
        <f t="shared" si="71"/>
        <v>92.23</v>
      </c>
      <c r="I574" s="15">
        <v>0.38</v>
      </c>
      <c r="J574" s="15">
        <f t="shared" si="68"/>
        <v>35.049999999999997</v>
      </c>
      <c r="K574" s="15">
        <f t="shared" si="69"/>
        <v>0</v>
      </c>
      <c r="L574" s="15">
        <f t="shared" si="72"/>
        <v>0</v>
      </c>
      <c r="M574" s="15">
        <f t="shared" si="73"/>
        <v>0</v>
      </c>
      <c r="N574" s="15">
        <f t="shared" si="74"/>
        <v>35.049999999999997</v>
      </c>
      <c r="O574" s="22">
        <f t="shared" si="67"/>
        <v>0</v>
      </c>
    </row>
    <row r="575" spans="1:15" ht="25.5" x14ac:dyDescent="0.2">
      <c r="A575" s="1" t="s">
        <v>692</v>
      </c>
      <c r="B575" s="1" t="s">
        <v>69</v>
      </c>
      <c r="C575" s="2" t="s">
        <v>12</v>
      </c>
      <c r="D575" s="14">
        <v>129.12</v>
      </c>
      <c r="E575" s="13">
        <v>0</v>
      </c>
      <c r="F575" s="13">
        <f>'Memorial de Cálculo'!K575:K575</f>
        <v>0</v>
      </c>
      <c r="G575" s="13">
        <f t="shared" si="70"/>
        <v>0</v>
      </c>
      <c r="H575" s="13">
        <f t="shared" si="71"/>
        <v>129.12</v>
      </c>
      <c r="I575" s="15">
        <v>8.67</v>
      </c>
      <c r="J575" s="15">
        <f t="shared" si="68"/>
        <v>1119.47</v>
      </c>
      <c r="K575" s="15">
        <f t="shared" si="69"/>
        <v>0</v>
      </c>
      <c r="L575" s="15">
        <f t="shared" si="72"/>
        <v>0</v>
      </c>
      <c r="M575" s="15">
        <f t="shared" si="73"/>
        <v>0</v>
      </c>
      <c r="N575" s="15">
        <f t="shared" si="74"/>
        <v>1119.47</v>
      </c>
      <c r="O575" s="22">
        <f t="shared" si="67"/>
        <v>0</v>
      </c>
    </row>
    <row r="576" spans="1:15" x14ac:dyDescent="0.2">
      <c r="A576" s="1" t="s">
        <v>693</v>
      </c>
      <c r="B576" s="1" t="s">
        <v>71</v>
      </c>
      <c r="C576" s="2" t="s">
        <v>12</v>
      </c>
      <c r="D576" s="14">
        <v>83.93</v>
      </c>
      <c r="E576" s="13">
        <v>0</v>
      </c>
      <c r="F576" s="13">
        <f>'Memorial de Cálculo'!K576:K576</f>
        <v>0</v>
      </c>
      <c r="G576" s="13">
        <f t="shared" si="70"/>
        <v>0</v>
      </c>
      <c r="H576" s="13">
        <f t="shared" si="71"/>
        <v>83.93</v>
      </c>
      <c r="I576" s="15">
        <v>0.84</v>
      </c>
      <c r="J576" s="15">
        <f t="shared" si="68"/>
        <v>70.5</v>
      </c>
      <c r="K576" s="15">
        <f t="shared" si="69"/>
        <v>0</v>
      </c>
      <c r="L576" s="15">
        <f t="shared" si="72"/>
        <v>0</v>
      </c>
      <c r="M576" s="15">
        <f t="shared" si="73"/>
        <v>0</v>
      </c>
      <c r="N576" s="15">
        <f t="shared" si="74"/>
        <v>70.5</v>
      </c>
      <c r="O576" s="22">
        <f t="shared" si="67"/>
        <v>0</v>
      </c>
    </row>
    <row r="577" spans="1:15" x14ac:dyDescent="0.2">
      <c r="A577" s="1" t="s">
        <v>694</v>
      </c>
      <c r="B577" s="1" t="s">
        <v>636</v>
      </c>
      <c r="C577" s="2" t="s">
        <v>16</v>
      </c>
      <c r="D577" s="14">
        <v>1888.38</v>
      </c>
      <c r="E577" s="13">
        <v>0</v>
      </c>
      <c r="F577" s="13">
        <f>'Memorial de Cálculo'!K577:K577</f>
        <v>0</v>
      </c>
      <c r="G577" s="13">
        <f t="shared" si="70"/>
        <v>0</v>
      </c>
      <c r="H577" s="13">
        <f t="shared" si="71"/>
        <v>1888.38</v>
      </c>
      <c r="I577" s="15">
        <v>0.66</v>
      </c>
      <c r="J577" s="15">
        <f t="shared" si="68"/>
        <v>1246.33</v>
      </c>
      <c r="K577" s="15">
        <f t="shared" si="69"/>
        <v>0</v>
      </c>
      <c r="L577" s="15">
        <f t="shared" si="72"/>
        <v>0</v>
      </c>
      <c r="M577" s="15">
        <f t="shared" si="73"/>
        <v>0</v>
      </c>
      <c r="N577" s="15">
        <f t="shared" si="74"/>
        <v>1246.33</v>
      </c>
      <c r="O577" s="22">
        <f t="shared" si="67"/>
        <v>0</v>
      </c>
    </row>
    <row r="578" spans="1:15" ht="25.5" x14ac:dyDescent="0.2">
      <c r="A578" s="1" t="s">
        <v>695</v>
      </c>
      <c r="B578" s="1" t="s">
        <v>74</v>
      </c>
      <c r="C578" s="2" t="s">
        <v>6</v>
      </c>
      <c r="D578" s="14">
        <v>645.59</v>
      </c>
      <c r="E578" s="13">
        <v>0</v>
      </c>
      <c r="F578" s="13">
        <f>'Memorial de Cálculo'!K578:K578</f>
        <v>0</v>
      </c>
      <c r="G578" s="13">
        <f t="shared" si="70"/>
        <v>0</v>
      </c>
      <c r="H578" s="13">
        <f t="shared" si="71"/>
        <v>645.59</v>
      </c>
      <c r="I578" s="15">
        <v>2.3199999999999998</v>
      </c>
      <c r="J578" s="15">
        <f t="shared" si="68"/>
        <v>1497.77</v>
      </c>
      <c r="K578" s="15">
        <f t="shared" si="69"/>
        <v>0</v>
      </c>
      <c r="L578" s="15">
        <f t="shared" si="72"/>
        <v>0</v>
      </c>
      <c r="M578" s="15">
        <f t="shared" si="73"/>
        <v>0</v>
      </c>
      <c r="N578" s="15">
        <f t="shared" si="74"/>
        <v>1497.77</v>
      </c>
      <c r="O578" s="22">
        <f t="shared" si="67"/>
        <v>0</v>
      </c>
    </row>
    <row r="579" spans="1:15" ht="38.25" x14ac:dyDescent="0.2">
      <c r="A579" s="1" t="s">
        <v>696</v>
      </c>
      <c r="B579" s="1" t="s">
        <v>76</v>
      </c>
      <c r="C579" s="2" t="s">
        <v>12</v>
      </c>
      <c r="D579" s="14">
        <v>64.56</v>
      </c>
      <c r="E579" s="13">
        <v>0</v>
      </c>
      <c r="F579" s="13">
        <f>'Memorial de Cálculo'!K579:K579</f>
        <v>0</v>
      </c>
      <c r="G579" s="13">
        <f t="shared" si="70"/>
        <v>0</v>
      </c>
      <c r="H579" s="13">
        <f t="shared" si="71"/>
        <v>64.56</v>
      </c>
      <c r="I579" s="15">
        <v>11.06</v>
      </c>
      <c r="J579" s="15">
        <f t="shared" si="68"/>
        <v>714.03</v>
      </c>
      <c r="K579" s="15">
        <f t="shared" si="69"/>
        <v>0</v>
      </c>
      <c r="L579" s="15">
        <f t="shared" si="72"/>
        <v>0</v>
      </c>
      <c r="M579" s="15">
        <f t="shared" si="73"/>
        <v>0</v>
      </c>
      <c r="N579" s="15">
        <f t="shared" si="74"/>
        <v>714.03</v>
      </c>
      <c r="O579" s="22">
        <f t="shared" si="67"/>
        <v>0</v>
      </c>
    </row>
    <row r="580" spans="1:15" ht="25.5" x14ac:dyDescent="0.2">
      <c r="A580" s="1" t="s">
        <v>697</v>
      </c>
      <c r="B580" s="1" t="s">
        <v>78</v>
      </c>
      <c r="C580" s="2" t="s">
        <v>12</v>
      </c>
      <c r="D580" s="14">
        <v>83.93</v>
      </c>
      <c r="E580" s="13">
        <v>0</v>
      </c>
      <c r="F580" s="13">
        <f>'Memorial de Cálculo'!K580:K580</f>
        <v>0</v>
      </c>
      <c r="G580" s="13">
        <f t="shared" si="70"/>
        <v>0</v>
      </c>
      <c r="H580" s="13">
        <f t="shared" si="71"/>
        <v>83.93</v>
      </c>
      <c r="I580" s="15">
        <v>11.04</v>
      </c>
      <c r="J580" s="15">
        <f t="shared" si="68"/>
        <v>926.59</v>
      </c>
      <c r="K580" s="15">
        <f t="shared" si="69"/>
        <v>0</v>
      </c>
      <c r="L580" s="15">
        <f t="shared" si="72"/>
        <v>0</v>
      </c>
      <c r="M580" s="15">
        <f t="shared" si="73"/>
        <v>0</v>
      </c>
      <c r="N580" s="15">
        <f t="shared" si="74"/>
        <v>926.59</v>
      </c>
      <c r="O580" s="22">
        <f t="shared" si="67"/>
        <v>0</v>
      </c>
    </row>
    <row r="581" spans="1:15" ht="25.5" x14ac:dyDescent="0.2">
      <c r="A581" s="1" t="s">
        <v>698</v>
      </c>
      <c r="B581" s="1" t="s">
        <v>59</v>
      </c>
      <c r="C581" s="2" t="s">
        <v>16</v>
      </c>
      <c r="D581" s="14">
        <v>1888.35</v>
      </c>
      <c r="E581" s="13">
        <v>0</v>
      </c>
      <c r="F581" s="13">
        <f>'Memorial de Cálculo'!K581:K581</f>
        <v>0</v>
      </c>
      <c r="G581" s="13">
        <f t="shared" si="70"/>
        <v>0</v>
      </c>
      <c r="H581" s="13">
        <f t="shared" si="71"/>
        <v>1888.35</v>
      </c>
      <c r="I581" s="15">
        <v>0.66</v>
      </c>
      <c r="J581" s="15">
        <f t="shared" si="68"/>
        <v>1246.31</v>
      </c>
      <c r="K581" s="15">
        <f t="shared" si="69"/>
        <v>0</v>
      </c>
      <c r="L581" s="15">
        <f t="shared" si="72"/>
        <v>0</v>
      </c>
      <c r="M581" s="15">
        <f t="shared" si="73"/>
        <v>0</v>
      </c>
      <c r="N581" s="15">
        <f t="shared" si="74"/>
        <v>1246.31</v>
      </c>
      <c r="O581" s="22">
        <f t="shared" si="67"/>
        <v>0</v>
      </c>
    </row>
    <row r="582" spans="1:15" ht="25.5" x14ac:dyDescent="0.2">
      <c r="A582" s="1" t="s">
        <v>699</v>
      </c>
      <c r="B582" s="1" t="s">
        <v>83</v>
      </c>
      <c r="C582" s="2" t="s">
        <v>12</v>
      </c>
      <c r="D582" s="14">
        <v>64.56</v>
      </c>
      <c r="E582" s="13">
        <v>0</v>
      </c>
      <c r="F582" s="13">
        <f>'Memorial de Cálculo'!K582:K582</f>
        <v>0</v>
      </c>
      <c r="G582" s="13">
        <f t="shared" si="70"/>
        <v>0</v>
      </c>
      <c r="H582" s="13">
        <f t="shared" si="71"/>
        <v>64.56</v>
      </c>
      <c r="I582" s="15">
        <v>3.82</v>
      </c>
      <c r="J582" s="15">
        <f t="shared" si="68"/>
        <v>246.62</v>
      </c>
      <c r="K582" s="15">
        <f t="shared" si="69"/>
        <v>0</v>
      </c>
      <c r="L582" s="15">
        <f t="shared" si="72"/>
        <v>0</v>
      </c>
      <c r="M582" s="15">
        <f t="shared" si="73"/>
        <v>0</v>
      </c>
      <c r="N582" s="15">
        <f t="shared" si="74"/>
        <v>246.62</v>
      </c>
      <c r="O582" s="22">
        <f t="shared" si="67"/>
        <v>0</v>
      </c>
    </row>
    <row r="583" spans="1:15" ht="25.5" x14ac:dyDescent="0.2">
      <c r="A583" s="1" t="s">
        <v>700</v>
      </c>
      <c r="B583" s="1" t="s">
        <v>17</v>
      </c>
      <c r="C583" s="2" t="s">
        <v>6</v>
      </c>
      <c r="D583" s="14">
        <v>645.59</v>
      </c>
      <c r="E583" s="13">
        <v>0</v>
      </c>
      <c r="F583" s="13">
        <f>'Memorial de Cálculo'!K583:K583</f>
        <v>0</v>
      </c>
      <c r="G583" s="13">
        <f t="shared" si="70"/>
        <v>0</v>
      </c>
      <c r="H583" s="13">
        <f t="shared" si="71"/>
        <v>645.59</v>
      </c>
      <c r="I583" s="15">
        <v>104.79</v>
      </c>
      <c r="J583" s="15">
        <f t="shared" si="68"/>
        <v>67651.38</v>
      </c>
      <c r="K583" s="15">
        <f t="shared" si="69"/>
        <v>0</v>
      </c>
      <c r="L583" s="15">
        <f t="shared" si="72"/>
        <v>0</v>
      </c>
      <c r="M583" s="15">
        <f t="shared" si="73"/>
        <v>0</v>
      </c>
      <c r="N583" s="15">
        <f t="shared" si="74"/>
        <v>67651.38</v>
      </c>
      <c r="O583" s="22">
        <f t="shared" ref="O583:O646" si="75">M583/J583</f>
        <v>0</v>
      </c>
    </row>
    <row r="584" spans="1:15" ht="38.25" x14ac:dyDescent="0.2">
      <c r="A584" s="1" t="s">
        <v>701</v>
      </c>
      <c r="B584" s="1" t="s">
        <v>86</v>
      </c>
      <c r="C584" s="2" t="s">
        <v>19</v>
      </c>
      <c r="D584" s="14">
        <v>185</v>
      </c>
      <c r="E584" s="13">
        <v>0</v>
      </c>
      <c r="F584" s="13">
        <f>'Memorial de Cálculo'!K584:K584</f>
        <v>0</v>
      </c>
      <c r="G584" s="13">
        <f t="shared" si="70"/>
        <v>0</v>
      </c>
      <c r="H584" s="13">
        <f t="shared" si="71"/>
        <v>185</v>
      </c>
      <c r="I584" s="15">
        <v>52.07</v>
      </c>
      <c r="J584" s="15">
        <f t="shared" si="68"/>
        <v>9632.9500000000007</v>
      </c>
      <c r="K584" s="15">
        <f t="shared" si="69"/>
        <v>0</v>
      </c>
      <c r="L584" s="15">
        <f t="shared" si="72"/>
        <v>0</v>
      </c>
      <c r="M584" s="15">
        <f t="shared" si="73"/>
        <v>0</v>
      </c>
      <c r="N584" s="15">
        <f t="shared" si="74"/>
        <v>9632.9500000000007</v>
      </c>
      <c r="O584" s="22">
        <f t="shared" si="75"/>
        <v>0</v>
      </c>
    </row>
    <row r="585" spans="1:15" ht="25.5" x14ac:dyDescent="0.2">
      <c r="A585" s="1" t="s">
        <v>702</v>
      </c>
      <c r="B585" s="1" t="s">
        <v>88</v>
      </c>
      <c r="C585" s="2" t="s">
        <v>7</v>
      </c>
      <c r="D585" s="14">
        <v>185</v>
      </c>
      <c r="E585" s="13">
        <v>0</v>
      </c>
      <c r="F585" s="13">
        <f>'Memorial de Cálculo'!K585:K585</f>
        <v>0</v>
      </c>
      <c r="G585" s="13">
        <f t="shared" si="70"/>
        <v>0</v>
      </c>
      <c r="H585" s="13">
        <f t="shared" si="71"/>
        <v>185</v>
      </c>
      <c r="I585" s="15">
        <v>7.42</v>
      </c>
      <c r="J585" s="15">
        <f t="shared" ref="J585:J648" si="76">ROUND(D585*I585,2)</f>
        <v>1372.7</v>
      </c>
      <c r="K585" s="15">
        <f t="shared" ref="K585:K648" si="77">ROUND(E585*I585,2)</f>
        <v>0</v>
      </c>
      <c r="L585" s="15">
        <f t="shared" si="72"/>
        <v>0</v>
      </c>
      <c r="M585" s="15">
        <f t="shared" si="73"/>
        <v>0</v>
      </c>
      <c r="N585" s="15">
        <f t="shared" si="74"/>
        <v>1372.7</v>
      </c>
      <c r="O585" s="22">
        <f t="shared" si="75"/>
        <v>0</v>
      </c>
    </row>
    <row r="586" spans="1:15" x14ac:dyDescent="0.2">
      <c r="A586" s="1" t="s">
        <v>703</v>
      </c>
      <c r="B586" s="1" t="s">
        <v>18</v>
      </c>
      <c r="C586" s="2" t="s">
        <v>7</v>
      </c>
      <c r="D586" s="14">
        <v>50</v>
      </c>
      <c r="E586" s="13">
        <v>0</v>
      </c>
      <c r="F586" s="13">
        <f>'Memorial de Cálculo'!K586:K586</f>
        <v>0</v>
      </c>
      <c r="G586" s="13">
        <f t="shared" si="70"/>
        <v>0</v>
      </c>
      <c r="H586" s="13">
        <f t="shared" si="71"/>
        <v>50</v>
      </c>
      <c r="I586" s="15">
        <v>42.56</v>
      </c>
      <c r="J586" s="15">
        <f t="shared" si="76"/>
        <v>2128</v>
      </c>
      <c r="K586" s="15">
        <f t="shared" si="77"/>
        <v>0</v>
      </c>
      <c r="L586" s="15">
        <f t="shared" si="72"/>
        <v>0</v>
      </c>
      <c r="M586" s="15">
        <f t="shared" si="73"/>
        <v>0</v>
      </c>
      <c r="N586" s="15">
        <f t="shared" si="74"/>
        <v>2128</v>
      </c>
      <c r="O586" s="22">
        <f t="shared" si="75"/>
        <v>0</v>
      </c>
    </row>
    <row r="587" spans="1:15" x14ac:dyDescent="0.2">
      <c r="A587" s="1" t="s">
        <v>704</v>
      </c>
      <c r="B587" s="1" t="s">
        <v>91</v>
      </c>
      <c r="C587" s="2" t="s">
        <v>19</v>
      </c>
      <c r="D587" s="14">
        <v>185</v>
      </c>
      <c r="E587" s="13">
        <v>0</v>
      </c>
      <c r="F587" s="13">
        <f>'Memorial de Cálculo'!K587:K587</f>
        <v>0</v>
      </c>
      <c r="G587" s="13">
        <f t="shared" si="70"/>
        <v>0</v>
      </c>
      <c r="H587" s="13">
        <f t="shared" si="71"/>
        <v>185</v>
      </c>
      <c r="I587" s="15">
        <v>1.58</v>
      </c>
      <c r="J587" s="15">
        <f t="shared" si="76"/>
        <v>292.3</v>
      </c>
      <c r="K587" s="15">
        <f t="shared" si="77"/>
        <v>0</v>
      </c>
      <c r="L587" s="15">
        <f t="shared" si="72"/>
        <v>0</v>
      </c>
      <c r="M587" s="15">
        <f t="shared" si="73"/>
        <v>0</v>
      </c>
      <c r="N587" s="15">
        <f t="shared" si="74"/>
        <v>292.3</v>
      </c>
      <c r="O587" s="22">
        <f t="shared" si="75"/>
        <v>0</v>
      </c>
    </row>
    <row r="588" spans="1:15" ht="25.5" x14ac:dyDescent="0.2">
      <c r="A588" s="7" t="s">
        <v>705</v>
      </c>
      <c r="B588" s="7" t="s">
        <v>706</v>
      </c>
      <c r="C588" s="8"/>
      <c r="D588" s="16"/>
      <c r="E588" s="17"/>
      <c r="F588" s="17"/>
      <c r="G588" s="17"/>
      <c r="H588" s="17"/>
      <c r="I588" s="18"/>
      <c r="J588" s="19">
        <f>SUM(J589)</f>
        <v>145981.99</v>
      </c>
      <c r="K588" s="19">
        <f>SUM(K589)</f>
        <v>0</v>
      </c>
      <c r="L588" s="19">
        <f>SUM(L589)</f>
        <v>0</v>
      </c>
      <c r="M588" s="19">
        <f>SUM(M589)</f>
        <v>0</v>
      </c>
      <c r="N588" s="19">
        <f>SUM(N589)</f>
        <v>145981.99</v>
      </c>
      <c r="O588" s="23">
        <f t="shared" si="75"/>
        <v>0</v>
      </c>
    </row>
    <row r="589" spans="1:15" x14ac:dyDescent="0.2">
      <c r="A589" s="7" t="s">
        <v>707</v>
      </c>
      <c r="B589" s="7" t="s">
        <v>14</v>
      </c>
      <c r="C589" s="8"/>
      <c r="D589" s="16"/>
      <c r="E589" s="17"/>
      <c r="F589" s="17"/>
      <c r="G589" s="17"/>
      <c r="H589" s="17"/>
      <c r="I589" s="18"/>
      <c r="J589" s="19">
        <f>SUM(J590:J603)</f>
        <v>145981.99</v>
      </c>
      <c r="K589" s="19">
        <f>SUM(K590:K603)</f>
        <v>0</v>
      </c>
      <c r="L589" s="19">
        <f>SUM(L590:L603)</f>
        <v>0</v>
      </c>
      <c r="M589" s="19">
        <f>SUM(M590:M603)</f>
        <v>0</v>
      </c>
      <c r="N589" s="19">
        <f>SUM(N590:N603)</f>
        <v>145981.99</v>
      </c>
      <c r="O589" s="23">
        <f t="shared" si="75"/>
        <v>0</v>
      </c>
    </row>
    <row r="590" spans="1:15" x14ac:dyDescent="0.2">
      <c r="A590" s="1" t="s">
        <v>708</v>
      </c>
      <c r="B590" s="1" t="s">
        <v>67</v>
      </c>
      <c r="C590" s="2" t="s">
        <v>19</v>
      </c>
      <c r="D590" s="14">
        <v>154.19999999999999</v>
      </c>
      <c r="E590" s="13">
        <v>0</v>
      </c>
      <c r="F590" s="13">
        <f>'Memorial de Cálculo'!K590:K590</f>
        <v>0</v>
      </c>
      <c r="G590" s="13">
        <f t="shared" ref="G590:G653" si="78">E590+F590</f>
        <v>0</v>
      </c>
      <c r="H590" s="13">
        <f t="shared" ref="H590:H653" si="79">D590-G590</f>
        <v>154.19999999999999</v>
      </c>
      <c r="I590" s="15">
        <v>0.38</v>
      </c>
      <c r="J590" s="15">
        <f t="shared" si="76"/>
        <v>58.6</v>
      </c>
      <c r="K590" s="15">
        <f t="shared" si="77"/>
        <v>0</v>
      </c>
      <c r="L590" s="15">
        <f t="shared" si="72"/>
        <v>0</v>
      </c>
      <c r="M590" s="15">
        <f t="shared" si="73"/>
        <v>0</v>
      </c>
      <c r="N590" s="15">
        <f t="shared" si="74"/>
        <v>58.6</v>
      </c>
      <c r="O590" s="22">
        <f t="shared" si="75"/>
        <v>0</v>
      </c>
    </row>
    <row r="591" spans="1:15" ht="25.5" x14ac:dyDescent="0.2">
      <c r="A591" s="1" t="s">
        <v>709</v>
      </c>
      <c r="B591" s="1" t="s">
        <v>69</v>
      </c>
      <c r="C591" s="2" t="s">
        <v>12</v>
      </c>
      <c r="D591" s="14">
        <v>215.88</v>
      </c>
      <c r="E591" s="13">
        <v>0</v>
      </c>
      <c r="F591" s="13">
        <f>'Memorial de Cálculo'!K591:K591</f>
        <v>0</v>
      </c>
      <c r="G591" s="13">
        <f t="shared" si="78"/>
        <v>0</v>
      </c>
      <c r="H591" s="13">
        <f t="shared" si="79"/>
        <v>215.88</v>
      </c>
      <c r="I591" s="15">
        <v>8.67</v>
      </c>
      <c r="J591" s="15">
        <f t="shared" si="76"/>
        <v>1871.68</v>
      </c>
      <c r="K591" s="15">
        <f t="shared" si="77"/>
        <v>0</v>
      </c>
      <c r="L591" s="15">
        <f t="shared" si="72"/>
        <v>0</v>
      </c>
      <c r="M591" s="15">
        <f t="shared" si="73"/>
        <v>0</v>
      </c>
      <c r="N591" s="15">
        <f t="shared" si="74"/>
        <v>1871.68</v>
      </c>
      <c r="O591" s="22">
        <f t="shared" si="75"/>
        <v>0</v>
      </c>
    </row>
    <row r="592" spans="1:15" x14ac:dyDescent="0.2">
      <c r="A592" s="1" t="s">
        <v>710</v>
      </c>
      <c r="B592" s="1" t="s">
        <v>71</v>
      </c>
      <c r="C592" s="2" t="s">
        <v>12</v>
      </c>
      <c r="D592" s="14">
        <v>140.32</v>
      </c>
      <c r="E592" s="13">
        <v>0</v>
      </c>
      <c r="F592" s="13">
        <f>'Memorial de Cálculo'!K592:K592</f>
        <v>0</v>
      </c>
      <c r="G592" s="13">
        <f t="shared" si="78"/>
        <v>0</v>
      </c>
      <c r="H592" s="13">
        <f t="shared" si="79"/>
        <v>140.32</v>
      </c>
      <c r="I592" s="15">
        <v>0.84</v>
      </c>
      <c r="J592" s="15">
        <f t="shared" si="76"/>
        <v>117.87</v>
      </c>
      <c r="K592" s="15">
        <f t="shared" si="77"/>
        <v>0</v>
      </c>
      <c r="L592" s="15">
        <f t="shared" si="72"/>
        <v>0</v>
      </c>
      <c r="M592" s="15">
        <f t="shared" si="73"/>
        <v>0</v>
      </c>
      <c r="N592" s="15">
        <f t="shared" si="74"/>
        <v>117.87</v>
      </c>
      <c r="O592" s="22">
        <f t="shared" si="75"/>
        <v>0</v>
      </c>
    </row>
    <row r="593" spans="1:15" ht="25.5" x14ac:dyDescent="0.2">
      <c r="A593" s="1" t="s">
        <v>711</v>
      </c>
      <c r="B593" s="1" t="s">
        <v>59</v>
      </c>
      <c r="C593" s="2" t="s">
        <v>16</v>
      </c>
      <c r="D593" s="14">
        <v>3157.25</v>
      </c>
      <c r="E593" s="13">
        <v>0</v>
      </c>
      <c r="F593" s="13">
        <f>'Memorial de Cálculo'!K593:K593</f>
        <v>0</v>
      </c>
      <c r="G593" s="13">
        <f t="shared" si="78"/>
        <v>0</v>
      </c>
      <c r="H593" s="13">
        <f t="shared" si="79"/>
        <v>3157.25</v>
      </c>
      <c r="I593" s="15">
        <v>0.66</v>
      </c>
      <c r="J593" s="15">
        <f t="shared" si="76"/>
        <v>2083.79</v>
      </c>
      <c r="K593" s="15">
        <f t="shared" si="77"/>
        <v>0</v>
      </c>
      <c r="L593" s="15">
        <f t="shared" si="72"/>
        <v>0</v>
      </c>
      <c r="M593" s="15">
        <f t="shared" si="73"/>
        <v>0</v>
      </c>
      <c r="N593" s="15">
        <f t="shared" si="74"/>
        <v>2083.79</v>
      </c>
      <c r="O593" s="22">
        <f t="shared" si="75"/>
        <v>0</v>
      </c>
    </row>
    <row r="594" spans="1:15" ht="25.5" x14ac:dyDescent="0.2">
      <c r="A594" s="1" t="s">
        <v>712</v>
      </c>
      <c r="B594" s="1" t="s">
        <v>74</v>
      </c>
      <c r="C594" s="2" t="s">
        <v>6</v>
      </c>
      <c r="D594" s="14">
        <v>1079.3800000000001</v>
      </c>
      <c r="E594" s="13">
        <v>0</v>
      </c>
      <c r="F594" s="13">
        <f>'Memorial de Cálculo'!K594:K594</f>
        <v>0</v>
      </c>
      <c r="G594" s="13">
        <f t="shared" si="78"/>
        <v>0</v>
      </c>
      <c r="H594" s="13">
        <f t="shared" si="79"/>
        <v>1079.3800000000001</v>
      </c>
      <c r="I594" s="15">
        <v>2.3199999999999998</v>
      </c>
      <c r="J594" s="15">
        <f t="shared" si="76"/>
        <v>2504.16</v>
      </c>
      <c r="K594" s="15">
        <f t="shared" si="77"/>
        <v>0</v>
      </c>
      <c r="L594" s="15">
        <f t="shared" si="72"/>
        <v>0</v>
      </c>
      <c r="M594" s="15">
        <f t="shared" si="73"/>
        <v>0</v>
      </c>
      <c r="N594" s="15">
        <f t="shared" si="74"/>
        <v>2504.16</v>
      </c>
      <c r="O594" s="22">
        <f t="shared" si="75"/>
        <v>0</v>
      </c>
    </row>
    <row r="595" spans="1:15" ht="38.25" x14ac:dyDescent="0.2">
      <c r="A595" s="1" t="s">
        <v>713</v>
      </c>
      <c r="B595" s="1" t="s">
        <v>76</v>
      </c>
      <c r="C595" s="2" t="s">
        <v>12</v>
      </c>
      <c r="D595" s="14">
        <v>107.94</v>
      </c>
      <c r="E595" s="13">
        <v>0</v>
      </c>
      <c r="F595" s="13">
        <f>'Memorial de Cálculo'!K595:K595</f>
        <v>0</v>
      </c>
      <c r="G595" s="13">
        <f t="shared" si="78"/>
        <v>0</v>
      </c>
      <c r="H595" s="13">
        <f t="shared" si="79"/>
        <v>107.94</v>
      </c>
      <c r="I595" s="15">
        <v>11.06</v>
      </c>
      <c r="J595" s="15">
        <f t="shared" si="76"/>
        <v>1193.82</v>
      </c>
      <c r="K595" s="15">
        <f t="shared" si="77"/>
        <v>0</v>
      </c>
      <c r="L595" s="15">
        <f t="shared" si="72"/>
        <v>0</v>
      </c>
      <c r="M595" s="15">
        <f t="shared" si="73"/>
        <v>0</v>
      </c>
      <c r="N595" s="15">
        <f t="shared" si="74"/>
        <v>1193.82</v>
      </c>
      <c r="O595" s="22">
        <f t="shared" si="75"/>
        <v>0</v>
      </c>
    </row>
    <row r="596" spans="1:15" ht="25.5" x14ac:dyDescent="0.2">
      <c r="A596" s="1" t="s">
        <v>714</v>
      </c>
      <c r="B596" s="1" t="s">
        <v>78</v>
      </c>
      <c r="C596" s="2" t="s">
        <v>12</v>
      </c>
      <c r="D596" s="14">
        <v>140.32</v>
      </c>
      <c r="E596" s="13">
        <v>0</v>
      </c>
      <c r="F596" s="13">
        <f>'Memorial de Cálculo'!K596:K596</f>
        <v>0</v>
      </c>
      <c r="G596" s="13">
        <f t="shared" si="78"/>
        <v>0</v>
      </c>
      <c r="H596" s="13">
        <f t="shared" si="79"/>
        <v>140.32</v>
      </c>
      <c r="I596" s="15">
        <v>11.04</v>
      </c>
      <c r="J596" s="15">
        <f t="shared" si="76"/>
        <v>1549.13</v>
      </c>
      <c r="K596" s="15">
        <f t="shared" si="77"/>
        <v>0</v>
      </c>
      <c r="L596" s="15">
        <f t="shared" si="72"/>
        <v>0</v>
      </c>
      <c r="M596" s="15">
        <f t="shared" si="73"/>
        <v>0</v>
      </c>
      <c r="N596" s="15">
        <f t="shared" si="74"/>
        <v>1549.13</v>
      </c>
      <c r="O596" s="22">
        <f t="shared" si="75"/>
        <v>0</v>
      </c>
    </row>
    <row r="597" spans="1:15" ht="25.5" x14ac:dyDescent="0.2">
      <c r="A597" s="1" t="s">
        <v>715</v>
      </c>
      <c r="B597" s="1" t="s">
        <v>59</v>
      </c>
      <c r="C597" s="2" t="s">
        <v>16</v>
      </c>
      <c r="D597" s="14">
        <v>3157.19</v>
      </c>
      <c r="E597" s="13">
        <v>0</v>
      </c>
      <c r="F597" s="13">
        <f>'Memorial de Cálculo'!K597:K597</f>
        <v>0</v>
      </c>
      <c r="G597" s="13">
        <f t="shared" si="78"/>
        <v>0</v>
      </c>
      <c r="H597" s="13">
        <f t="shared" si="79"/>
        <v>3157.19</v>
      </c>
      <c r="I597" s="15">
        <v>0.66</v>
      </c>
      <c r="J597" s="15">
        <f t="shared" si="76"/>
        <v>2083.75</v>
      </c>
      <c r="K597" s="15">
        <f t="shared" si="77"/>
        <v>0</v>
      </c>
      <c r="L597" s="15">
        <f t="shared" si="72"/>
        <v>0</v>
      </c>
      <c r="M597" s="15">
        <f t="shared" si="73"/>
        <v>0</v>
      </c>
      <c r="N597" s="15">
        <f t="shared" si="74"/>
        <v>2083.75</v>
      </c>
      <c r="O597" s="22">
        <f t="shared" si="75"/>
        <v>0</v>
      </c>
    </row>
    <row r="598" spans="1:15" ht="25.5" x14ac:dyDescent="0.2">
      <c r="A598" s="1" t="s">
        <v>716</v>
      </c>
      <c r="B598" s="1" t="s">
        <v>83</v>
      </c>
      <c r="C598" s="2" t="s">
        <v>12</v>
      </c>
      <c r="D598" s="14">
        <v>107.94</v>
      </c>
      <c r="E598" s="13">
        <v>0</v>
      </c>
      <c r="F598" s="13">
        <f>'Memorial de Cálculo'!K598:K598</f>
        <v>0</v>
      </c>
      <c r="G598" s="13">
        <f t="shared" si="78"/>
        <v>0</v>
      </c>
      <c r="H598" s="13">
        <f t="shared" si="79"/>
        <v>107.94</v>
      </c>
      <c r="I598" s="15">
        <v>3.82</v>
      </c>
      <c r="J598" s="15">
        <f t="shared" si="76"/>
        <v>412.33</v>
      </c>
      <c r="K598" s="15">
        <f t="shared" si="77"/>
        <v>0</v>
      </c>
      <c r="L598" s="15">
        <f t="shared" si="72"/>
        <v>0</v>
      </c>
      <c r="M598" s="15">
        <f t="shared" si="73"/>
        <v>0</v>
      </c>
      <c r="N598" s="15">
        <f t="shared" si="74"/>
        <v>412.33</v>
      </c>
      <c r="O598" s="22">
        <f t="shared" si="75"/>
        <v>0</v>
      </c>
    </row>
    <row r="599" spans="1:15" ht="25.5" x14ac:dyDescent="0.2">
      <c r="A599" s="1" t="s">
        <v>717</v>
      </c>
      <c r="B599" s="1" t="s">
        <v>17</v>
      </c>
      <c r="C599" s="2" t="s">
        <v>6</v>
      </c>
      <c r="D599" s="14">
        <v>1079.3800000000001</v>
      </c>
      <c r="E599" s="13">
        <v>0</v>
      </c>
      <c r="F599" s="13">
        <f>'Memorial de Cálculo'!K599:K599</f>
        <v>0</v>
      </c>
      <c r="G599" s="13">
        <f t="shared" si="78"/>
        <v>0</v>
      </c>
      <c r="H599" s="13">
        <f t="shared" si="79"/>
        <v>1079.3800000000001</v>
      </c>
      <c r="I599" s="15">
        <v>104.79</v>
      </c>
      <c r="J599" s="15">
        <f t="shared" si="76"/>
        <v>113108.23</v>
      </c>
      <c r="K599" s="15">
        <f t="shared" si="77"/>
        <v>0</v>
      </c>
      <c r="L599" s="15">
        <f t="shared" si="72"/>
        <v>0</v>
      </c>
      <c r="M599" s="15">
        <f t="shared" si="73"/>
        <v>0</v>
      </c>
      <c r="N599" s="15">
        <f t="shared" si="74"/>
        <v>113108.23</v>
      </c>
      <c r="O599" s="22">
        <f t="shared" si="75"/>
        <v>0</v>
      </c>
    </row>
    <row r="600" spans="1:15" ht="38.25" x14ac:dyDescent="0.2">
      <c r="A600" s="1" t="s">
        <v>718</v>
      </c>
      <c r="B600" s="1" t="s">
        <v>86</v>
      </c>
      <c r="C600" s="2" t="s">
        <v>19</v>
      </c>
      <c r="D600" s="14">
        <v>309</v>
      </c>
      <c r="E600" s="13">
        <v>0</v>
      </c>
      <c r="F600" s="13">
        <f>'Memorial de Cálculo'!K600:K600</f>
        <v>0</v>
      </c>
      <c r="G600" s="13">
        <f t="shared" si="78"/>
        <v>0</v>
      </c>
      <c r="H600" s="13">
        <f t="shared" si="79"/>
        <v>309</v>
      </c>
      <c r="I600" s="15">
        <v>52.07</v>
      </c>
      <c r="J600" s="15">
        <f t="shared" si="76"/>
        <v>16089.63</v>
      </c>
      <c r="K600" s="15">
        <f t="shared" si="77"/>
        <v>0</v>
      </c>
      <c r="L600" s="15">
        <f t="shared" si="72"/>
        <v>0</v>
      </c>
      <c r="M600" s="15">
        <f t="shared" si="73"/>
        <v>0</v>
      </c>
      <c r="N600" s="15">
        <f t="shared" si="74"/>
        <v>16089.63</v>
      </c>
      <c r="O600" s="22">
        <f t="shared" si="75"/>
        <v>0</v>
      </c>
    </row>
    <row r="601" spans="1:15" ht="25.5" x14ac:dyDescent="0.2">
      <c r="A601" s="1" t="s">
        <v>719</v>
      </c>
      <c r="B601" s="1" t="s">
        <v>88</v>
      </c>
      <c r="C601" s="2" t="s">
        <v>7</v>
      </c>
      <c r="D601" s="14">
        <v>309</v>
      </c>
      <c r="E601" s="13">
        <v>0</v>
      </c>
      <c r="F601" s="13">
        <f>'Memorial de Cálculo'!K601:K601</f>
        <v>0</v>
      </c>
      <c r="G601" s="13">
        <f t="shared" si="78"/>
        <v>0</v>
      </c>
      <c r="H601" s="13">
        <f t="shared" si="79"/>
        <v>309</v>
      </c>
      <c r="I601" s="15">
        <v>7.42</v>
      </c>
      <c r="J601" s="15">
        <f t="shared" si="76"/>
        <v>2292.7800000000002</v>
      </c>
      <c r="K601" s="15">
        <f t="shared" si="77"/>
        <v>0</v>
      </c>
      <c r="L601" s="15">
        <f t="shared" si="72"/>
        <v>0</v>
      </c>
      <c r="M601" s="15">
        <f t="shared" si="73"/>
        <v>0</v>
      </c>
      <c r="N601" s="15">
        <f t="shared" si="74"/>
        <v>2292.7800000000002</v>
      </c>
      <c r="O601" s="22">
        <f t="shared" si="75"/>
        <v>0</v>
      </c>
    </row>
    <row r="602" spans="1:15" x14ac:dyDescent="0.2">
      <c r="A602" s="1" t="s">
        <v>720</v>
      </c>
      <c r="B602" s="1" t="s">
        <v>18</v>
      </c>
      <c r="C602" s="2" t="s">
        <v>7</v>
      </c>
      <c r="D602" s="14">
        <v>50</v>
      </c>
      <c r="E602" s="13">
        <v>0</v>
      </c>
      <c r="F602" s="13">
        <f>'Memorial de Cálculo'!K602:K602</f>
        <v>0</v>
      </c>
      <c r="G602" s="13">
        <f t="shared" si="78"/>
        <v>0</v>
      </c>
      <c r="H602" s="13">
        <f t="shared" si="79"/>
        <v>50</v>
      </c>
      <c r="I602" s="15">
        <v>42.56</v>
      </c>
      <c r="J602" s="15">
        <f t="shared" si="76"/>
        <v>2128</v>
      </c>
      <c r="K602" s="15">
        <f t="shared" si="77"/>
        <v>0</v>
      </c>
      <c r="L602" s="15">
        <f t="shared" si="72"/>
        <v>0</v>
      </c>
      <c r="M602" s="15">
        <f t="shared" si="73"/>
        <v>0</v>
      </c>
      <c r="N602" s="15">
        <f t="shared" si="74"/>
        <v>2128</v>
      </c>
      <c r="O602" s="22">
        <f t="shared" si="75"/>
        <v>0</v>
      </c>
    </row>
    <row r="603" spans="1:15" x14ac:dyDescent="0.2">
      <c r="A603" s="1" t="s">
        <v>721</v>
      </c>
      <c r="B603" s="1" t="s">
        <v>91</v>
      </c>
      <c r="C603" s="2" t="s">
        <v>19</v>
      </c>
      <c r="D603" s="14">
        <v>309</v>
      </c>
      <c r="E603" s="13">
        <v>0</v>
      </c>
      <c r="F603" s="13">
        <f>'Memorial de Cálculo'!K603:K603</f>
        <v>0</v>
      </c>
      <c r="G603" s="13">
        <f t="shared" si="78"/>
        <v>0</v>
      </c>
      <c r="H603" s="13">
        <f t="shared" si="79"/>
        <v>309</v>
      </c>
      <c r="I603" s="15">
        <v>1.58</v>
      </c>
      <c r="J603" s="15">
        <f t="shared" si="76"/>
        <v>488.22</v>
      </c>
      <c r="K603" s="15">
        <f t="shared" si="77"/>
        <v>0</v>
      </c>
      <c r="L603" s="15">
        <f t="shared" ref="L603:L666" si="80">ROUND(F603*I603,2)</f>
        <v>0</v>
      </c>
      <c r="M603" s="15">
        <f t="shared" ref="M603:M666" si="81">K603+L603</f>
        <v>0</v>
      </c>
      <c r="N603" s="15">
        <f t="shared" ref="N603:N666" si="82">J603-M603</f>
        <v>488.22</v>
      </c>
      <c r="O603" s="22">
        <f t="shared" si="75"/>
        <v>0</v>
      </c>
    </row>
    <row r="604" spans="1:15" x14ac:dyDescent="0.2">
      <c r="A604" s="7" t="s">
        <v>722</v>
      </c>
      <c r="B604" s="7" t="s">
        <v>723</v>
      </c>
      <c r="C604" s="8"/>
      <c r="D604" s="16"/>
      <c r="E604" s="17"/>
      <c r="F604" s="17"/>
      <c r="G604" s="17"/>
      <c r="H604" s="17"/>
      <c r="I604" s="18"/>
      <c r="J604" s="19">
        <f>SUM(J605)</f>
        <v>337596.05000000005</v>
      </c>
      <c r="K604" s="19">
        <f>SUM(K605)</f>
        <v>0</v>
      </c>
      <c r="L604" s="19">
        <f>SUM(L605)</f>
        <v>0</v>
      </c>
      <c r="M604" s="19">
        <f>SUM(M605)</f>
        <v>0</v>
      </c>
      <c r="N604" s="19">
        <f>SUM(N605)</f>
        <v>337596.05000000005</v>
      </c>
      <c r="O604" s="23">
        <f t="shared" si="75"/>
        <v>0</v>
      </c>
    </row>
    <row r="605" spans="1:15" x14ac:dyDescent="0.2">
      <c r="A605" s="7" t="s">
        <v>724</v>
      </c>
      <c r="B605" s="7" t="s">
        <v>14</v>
      </c>
      <c r="C605" s="8"/>
      <c r="D605" s="16"/>
      <c r="E605" s="17"/>
      <c r="F605" s="17"/>
      <c r="G605" s="17"/>
      <c r="H605" s="17"/>
      <c r="I605" s="18"/>
      <c r="J605" s="19">
        <f>SUM(J606:J619)</f>
        <v>337596.05000000005</v>
      </c>
      <c r="K605" s="19">
        <f>SUM(K606:K619)</f>
        <v>0</v>
      </c>
      <c r="L605" s="19">
        <f>SUM(L606:L619)</f>
        <v>0</v>
      </c>
      <c r="M605" s="19">
        <f>SUM(M606:M619)</f>
        <v>0</v>
      </c>
      <c r="N605" s="19">
        <f>SUM(N606:N619)</f>
        <v>337596.05000000005</v>
      </c>
      <c r="O605" s="23">
        <f t="shared" si="75"/>
        <v>0</v>
      </c>
    </row>
    <row r="606" spans="1:15" x14ac:dyDescent="0.2">
      <c r="A606" s="1" t="s">
        <v>725</v>
      </c>
      <c r="B606" s="1" t="s">
        <v>67</v>
      </c>
      <c r="C606" s="2" t="s">
        <v>19</v>
      </c>
      <c r="D606" s="14">
        <v>359.71</v>
      </c>
      <c r="E606" s="13">
        <v>0</v>
      </c>
      <c r="F606" s="13">
        <f>'Memorial de Cálculo'!K606:K606</f>
        <v>0</v>
      </c>
      <c r="G606" s="13">
        <f t="shared" si="78"/>
        <v>0</v>
      </c>
      <c r="H606" s="13">
        <f t="shared" si="79"/>
        <v>359.71</v>
      </c>
      <c r="I606" s="15">
        <v>0.38</v>
      </c>
      <c r="J606" s="15">
        <f t="shared" si="76"/>
        <v>136.69</v>
      </c>
      <c r="K606" s="15">
        <f t="shared" si="77"/>
        <v>0</v>
      </c>
      <c r="L606" s="15">
        <f t="shared" si="80"/>
        <v>0</v>
      </c>
      <c r="M606" s="15">
        <f t="shared" si="81"/>
        <v>0</v>
      </c>
      <c r="N606" s="15">
        <f t="shared" si="82"/>
        <v>136.69</v>
      </c>
      <c r="O606" s="22">
        <f t="shared" si="75"/>
        <v>0</v>
      </c>
    </row>
    <row r="607" spans="1:15" ht="25.5" x14ac:dyDescent="0.2">
      <c r="A607" s="1" t="s">
        <v>726</v>
      </c>
      <c r="B607" s="1" t="s">
        <v>69</v>
      </c>
      <c r="C607" s="2" t="s">
        <v>12</v>
      </c>
      <c r="D607" s="14">
        <v>503.59</v>
      </c>
      <c r="E607" s="13">
        <v>0</v>
      </c>
      <c r="F607" s="13">
        <f>'Memorial de Cálculo'!K607:K607</f>
        <v>0</v>
      </c>
      <c r="G607" s="13">
        <f t="shared" si="78"/>
        <v>0</v>
      </c>
      <c r="H607" s="13">
        <f t="shared" si="79"/>
        <v>503.59</v>
      </c>
      <c r="I607" s="15">
        <v>8.67</v>
      </c>
      <c r="J607" s="15">
        <f t="shared" si="76"/>
        <v>4366.13</v>
      </c>
      <c r="K607" s="15">
        <f t="shared" si="77"/>
        <v>0</v>
      </c>
      <c r="L607" s="15">
        <f t="shared" si="80"/>
        <v>0</v>
      </c>
      <c r="M607" s="15">
        <f t="shared" si="81"/>
        <v>0</v>
      </c>
      <c r="N607" s="15">
        <f t="shared" si="82"/>
        <v>4366.13</v>
      </c>
      <c r="O607" s="22">
        <f t="shared" si="75"/>
        <v>0</v>
      </c>
    </row>
    <row r="608" spans="1:15" x14ac:dyDescent="0.2">
      <c r="A608" s="1" t="s">
        <v>727</v>
      </c>
      <c r="B608" s="1" t="s">
        <v>71</v>
      </c>
      <c r="C608" s="2" t="s">
        <v>12</v>
      </c>
      <c r="D608" s="14">
        <v>327.33</v>
      </c>
      <c r="E608" s="13">
        <v>0</v>
      </c>
      <c r="F608" s="13">
        <f>'Memorial de Cálculo'!K608:K608</f>
        <v>0</v>
      </c>
      <c r="G608" s="13">
        <f t="shared" si="78"/>
        <v>0</v>
      </c>
      <c r="H608" s="13">
        <f t="shared" si="79"/>
        <v>327.33</v>
      </c>
      <c r="I608" s="15">
        <v>0.84</v>
      </c>
      <c r="J608" s="15">
        <f t="shared" si="76"/>
        <v>274.95999999999998</v>
      </c>
      <c r="K608" s="15">
        <f t="shared" si="77"/>
        <v>0</v>
      </c>
      <c r="L608" s="15">
        <f t="shared" si="80"/>
        <v>0</v>
      </c>
      <c r="M608" s="15">
        <f t="shared" si="81"/>
        <v>0</v>
      </c>
      <c r="N608" s="15">
        <f t="shared" si="82"/>
        <v>274.95999999999998</v>
      </c>
      <c r="O608" s="22">
        <f t="shared" si="75"/>
        <v>0</v>
      </c>
    </row>
    <row r="609" spans="1:15" ht="25.5" x14ac:dyDescent="0.2">
      <c r="A609" s="1" t="s">
        <v>728</v>
      </c>
      <c r="B609" s="1" t="s">
        <v>59</v>
      </c>
      <c r="C609" s="2" t="s">
        <v>16</v>
      </c>
      <c r="D609" s="14">
        <v>7364.86</v>
      </c>
      <c r="E609" s="13">
        <v>0</v>
      </c>
      <c r="F609" s="13">
        <f>'Memorial de Cálculo'!K609:K609</f>
        <v>0</v>
      </c>
      <c r="G609" s="13">
        <f t="shared" si="78"/>
        <v>0</v>
      </c>
      <c r="H609" s="13">
        <f t="shared" si="79"/>
        <v>7364.86</v>
      </c>
      <c r="I609" s="15">
        <v>0.66</v>
      </c>
      <c r="J609" s="15">
        <f t="shared" si="76"/>
        <v>4860.8100000000004</v>
      </c>
      <c r="K609" s="15">
        <f t="shared" si="77"/>
        <v>0</v>
      </c>
      <c r="L609" s="15">
        <f t="shared" si="80"/>
        <v>0</v>
      </c>
      <c r="M609" s="15">
        <f t="shared" si="81"/>
        <v>0</v>
      </c>
      <c r="N609" s="15">
        <f t="shared" si="82"/>
        <v>4860.8100000000004</v>
      </c>
      <c r="O609" s="22">
        <f t="shared" si="75"/>
        <v>0</v>
      </c>
    </row>
    <row r="610" spans="1:15" ht="25.5" x14ac:dyDescent="0.2">
      <c r="A610" s="1" t="s">
        <v>729</v>
      </c>
      <c r="B610" s="1" t="s">
        <v>74</v>
      </c>
      <c r="C610" s="2" t="s">
        <v>6</v>
      </c>
      <c r="D610" s="14">
        <v>2517.96</v>
      </c>
      <c r="E610" s="13">
        <v>0</v>
      </c>
      <c r="F610" s="13">
        <f>'Memorial de Cálculo'!K610:K610</f>
        <v>0</v>
      </c>
      <c r="G610" s="13">
        <f t="shared" si="78"/>
        <v>0</v>
      </c>
      <c r="H610" s="13">
        <f t="shared" si="79"/>
        <v>2517.96</v>
      </c>
      <c r="I610" s="15">
        <v>2.3199999999999998</v>
      </c>
      <c r="J610" s="15">
        <f t="shared" si="76"/>
        <v>5841.67</v>
      </c>
      <c r="K610" s="15">
        <f t="shared" si="77"/>
        <v>0</v>
      </c>
      <c r="L610" s="15">
        <f t="shared" si="80"/>
        <v>0</v>
      </c>
      <c r="M610" s="15">
        <f t="shared" si="81"/>
        <v>0</v>
      </c>
      <c r="N610" s="15">
        <f t="shared" si="82"/>
        <v>5841.67</v>
      </c>
      <c r="O610" s="22">
        <f t="shared" si="75"/>
        <v>0</v>
      </c>
    </row>
    <row r="611" spans="1:15" ht="38.25" x14ac:dyDescent="0.2">
      <c r="A611" s="1" t="s">
        <v>730</v>
      </c>
      <c r="B611" s="1" t="s">
        <v>76</v>
      </c>
      <c r="C611" s="2" t="s">
        <v>12</v>
      </c>
      <c r="D611" s="14">
        <v>251.8</v>
      </c>
      <c r="E611" s="13">
        <v>0</v>
      </c>
      <c r="F611" s="13">
        <f>'Memorial de Cálculo'!K611:K611</f>
        <v>0</v>
      </c>
      <c r="G611" s="13">
        <f t="shared" si="78"/>
        <v>0</v>
      </c>
      <c r="H611" s="13">
        <f t="shared" si="79"/>
        <v>251.8</v>
      </c>
      <c r="I611" s="15">
        <v>11.06</v>
      </c>
      <c r="J611" s="15">
        <f t="shared" si="76"/>
        <v>2784.91</v>
      </c>
      <c r="K611" s="15">
        <f t="shared" si="77"/>
        <v>0</v>
      </c>
      <c r="L611" s="15">
        <f t="shared" si="80"/>
        <v>0</v>
      </c>
      <c r="M611" s="15">
        <f t="shared" si="81"/>
        <v>0</v>
      </c>
      <c r="N611" s="15">
        <f t="shared" si="82"/>
        <v>2784.91</v>
      </c>
      <c r="O611" s="22">
        <f t="shared" si="75"/>
        <v>0</v>
      </c>
    </row>
    <row r="612" spans="1:15" ht="25.5" x14ac:dyDescent="0.2">
      <c r="A612" s="1" t="s">
        <v>731</v>
      </c>
      <c r="B612" s="1" t="s">
        <v>78</v>
      </c>
      <c r="C612" s="2" t="s">
        <v>12</v>
      </c>
      <c r="D612" s="14">
        <v>327.33</v>
      </c>
      <c r="E612" s="13">
        <v>0</v>
      </c>
      <c r="F612" s="13">
        <f>'Memorial de Cálculo'!K612:K612</f>
        <v>0</v>
      </c>
      <c r="G612" s="13">
        <f t="shared" si="78"/>
        <v>0</v>
      </c>
      <c r="H612" s="13">
        <f t="shared" si="79"/>
        <v>327.33</v>
      </c>
      <c r="I612" s="15">
        <v>11.04</v>
      </c>
      <c r="J612" s="15">
        <f t="shared" si="76"/>
        <v>3613.72</v>
      </c>
      <c r="K612" s="15">
        <f t="shared" si="77"/>
        <v>0</v>
      </c>
      <c r="L612" s="15">
        <f t="shared" si="80"/>
        <v>0</v>
      </c>
      <c r="M612" s="15">
        <f t="shared" si="81"/>
        <v>0</v>
      </c>
      <c r="N612" s="15">
        <f t="shared" si="82"/>
        <v>3613.72</v>
      </c>
      <c r="O612" s="22">
        <f t="shared" si="75"/>
        <v>0</v>
      </c>
    </row>
    <row r="613" spans="1:15" ht="25.5" x14ac:dyDescent="0.2">
      <c r="A613" s="1" t="s">
        <v>732</v>
      </c>
      <c r="B613" s="1" t="s">
        <v>59</v>
      </c>
      <c r="C613" s="2" t="s">
        <v>16</v>
      </c>
      <c r="D613" s="14">
        <v>7365.03</v>
      </c>
      <c r="E613" s="13">
        <v>0</v>
      </c>
      <c r="F613" s="13">
        <f>'Memorial de Cálculo'!K613:K613</f>
        <v>0</v>
      </c>
      <c r="G613" s="13">
        <f t="shared" si="78"/>
        <v>0</v>
      </c>
      <c r="H613" s="13">
        <f t="shared" si="79"/>
        <v>7365.03</v>
      </c>
      <c r="I613" s="15">
        <v>0.66</v>
      </c>
      <c r="J613" s="15">
        <f t="shared" si="76"/>
        <v>4860.92</v>
      </c>
      <c r="K613" s="15">
        <f t="shared" si="77"/>
        <v>0</v>
      </c>
      <c r="L613" s="15">
        <f t="shared" si="80"/>
        <v>0</v>
      </c>
      <c r="M613" s="15">
        <f t="shared" si="81"/>
        <v>0</v>
      </c>
      <c r="N613" s="15">
        <f t="shared" si="82"/>
        <v>4860.92</v>
      </c>
      <c r="O613" s="22">
        <f t="shared" si="75"/>
        <v>0</v>
      </c>
    </row>
    <row r="614" spans="1:15" ht="25.5" x14ac:dyDescent="0.2">
      <c r="A614" s="1" t="s">
        <v>733</v>
      </c>
      <c r="B614" s="1" t="s">
        <v>83</v>
      </c>
      <c r="C614" s="2" t="s">
        <v>12</v>
      </c>
      <c r="D614" s="14">
        <v>251.8</v>
      </c>
      <c r="E614" s="13">
        <v>0</v>
      </c>
      <c r="F614" s="13">
        <f>'Memorial de Cálculo'!K614:K614</f>
        <v>0</v>
      </c>
      <c r="G614" s="13">
        <f t="shared" si="78"/>
        <v>0</v>
      </c>
      <c r="H614" s="13">
        <f t="shared" si="79"/>
        <v>251.8</v>
      </c>
      <c r="I614" s="15">
        <v>3.82</v>
      </c>
      <c r="J614" s="15">
        <f t="shared" si="76"/>
        <v>961.88</v>
      </c>
      <c r="K614" s="15">
        <f t="shared" si="77"/>
        <v>0</v>
      </c>
      <c r="L614" s="15">
        <f t="shared" si="80"/>
        <v>0</v>
      </c>
      <c r="M614" s="15">
        <f t="shared" si="81"/>
        <v>0</v>
      </c>
      <c r="N614" s="15">
        <f t="shared" si="82"/>
        <v>961.88</v>
      </c>
      <c r="O614" s="22">
        <f t="shared" si="75"/>
        <v>0</v>
      </c>
    </row>
    <row r="615" spans="1:15" ht="25.5" x14ac:dyDescent="0.2">
      <c r="A615" s="1" t="s">
        <v>734</v>
      </c>
      <c r="B615" s="1" t="s">
        <v>17</v>
      </c>
      <c r="C615" s="2" t="s">
        <v>6</v>
      </c>
      <c r="D615" s="14">
        <v>2517.96</v>
      </c>
      <c r="E615" s="13">
        <v>0</v>
      </c>
      <c r="F615" s="13">
        <f>'Memorial de Cálculo'!K615:K615</f>
        <v>0</v>
      </c>
      <c r="G615" s="13">
        <f t="shared" si="78"/>
        <v>0</v>
      </c>
      <c r="H615" s="13">
        <f t="shared" si="79"/>
        <v>2517.96</v>
      </c>
      <c r="I615" s="15">
        <v>104.79</v>
      </c>
      <c r="J615" s="15">
        <f t="shared" si="76"/>
        <v>263857.03000000003</v>
      </c>
      <c r="K615" s="15">
        <f t="shared" si="77"/>
        <v>0</v>
      </c>
      <c r="L615" s="15">
        <f t="shared" si="80"/>
        <v>0</v>
      </c>
      <c r="M615" s="15">
        <f t="shared" si="81"/>
        <v>0</v>
      </c>
      <c r="N615" s="15">
        <f t="shared" si="82"/>
        <v>263857.03000000003</v>
      </c>
      <c r="O615" s="22">
        <f t="shared" si="75"/>
        <v>0</v>
      </c>
    </row>
    <row r="616" spans="1:15" ht="38.25" x14ac:dyDescent="0.2">
      <c r="A616" s="1" t="s">
        <v>735</v>
      </c>
      <c r="B616" s="1" t="s">
        <v>86</v>
      </c>
      <c r="C616" s="2" t="s">
        <v>19</v>
      </c>
      <c r="D616" s="14">
        <v>719</v>
      </c>
      <c r="E616" s="13">
        <v>0</v>
      </c>
      <c r="F616" s="13">
        <f>'Memorial de Cálculo'!K616:K616</f>
        <v>0</v>
      </c>
      <c r="G616" s="13">
        <f t="shared" si="78"/>
        <v>0</v>
      </c>
      <c r="H616" s="13">
        <f t="shared" si="79"/>
        <v>719</v>
      </c>
      <c r="I616" s="15">
        <v>52.07</v>
      </c>
      <c r="J616" s="15">
        <f t="shared" si="76"/>
        <v>37438.33</v>
      </c>
      <c r="K616" s="15">
        <f t="shared" si="77"/>
        <v>0</v>
      </c>
      <c r="L616" s="15">
        <f t="shared" si="80"/>
        <v>0</v>
      </c>
      <c r="M616" s="15">
        <f t="shared" si="81"/>
        <v>0</v>
      </c>
      <c r="N616" s="15">
        <f t="shared" si="82"/>
        <v>37438.33</v>
      </c>
      <c r="O616" s="22">
        <f t="shared" si="75"/>
        <v>0</v>
      </c>
    </row>
    <row r="617" spans="1:15" ht="25.5" x14ac:dyDescent="0.2">
      <c r="A617" s="1" t="s">
        <v>736</v>
      </c>
      <c r="B617" s="1" t="s">
        <v>88</v>
      </c>
      <c r="C617" s="2" t="s">
        <v>7</v>
      </c>
      <c r="D617" s="14">
        <v>719</v>
      </c>
      <c r="E617" s="13">
        <v>0</v>
      </c>
      <c r="F617" s="13">
        <f>'Memorial de Cálculo'!K617:K617</f>
        <v>0</v>
      </c>
      <c r="G617" s="13">
        <f t="shared" si="78"/>
        <v>0</v>
      </c>
      <c r="H617" s="13">
        <f t="shared" si="79"/>
        <v>719</v>
      </c>
      <c r="I617" s="15">
        <v>7.42</v>
      </c>
      <c r="J617" s="15">
        <f t="shared" si="76"/>
        <v>5334.98</v>
      </c>
      <c r="K617" s="15">
        <f t="shared" si="77"/>
        <v>0</v>
      </c>
      <c r="L617" s="15">
        <f t="shared" si="80"/>
        <v>0</v>
      </c>
      <c r="M617" s="15">
        <f t="shared" si="81"/>
        <v>0</v>
      </c>
      <c r="N617" s="15">
        <f t="shared" si="82"/>
        <v>5334.98</v>
      </c>
      <c r="O617" s="22">
        <f t="shared" si="75"/>
        <v>0</v>
      </c>
    </row>
    <row r="618" spans="1:15" x14ac:dyDescent="0.2">
      <c r="A618" s="1" t="s">
        <v>737</v>
      </c>
      <c r="B618" s="1" t="s">
        <v>18</v>
      </c>
      <c r="C618" s="2" t="s">
        <v>7</v>
      </c>
      <c r="D618" s="14">
        <v>50</v>
      </c>
      <c r="E618" s="13">
        <v>0</v>
      </c>
      <c r="F618" s="13">
        <f>'Memorial de Cálculo'!K618:K618</f>
        <v>0</v>
      </c>
      <c r="G618" s="13">
        <f t="shared" si="78"/>
        <v>0</v>
      </c>
      <c r="H618" s="13">
        <f t="shared" si="79"/>
        <v>50</v>
      </c>
      <c r="I618" s="15">
        <v>42.56</v>
      </c>
      <c r="J618" s="15">
        <f t="shared" si="76"/>
        <v>2128</v>
      </c>
      <c r="K618" s="15">
        <f t="shared" si="77"/>
        <v>0</v>
      </c>
      <c r="L618" s="15">
        <f t="shared" si="80"/>
        <v>0</v>
      </c>
      <c r="M618" s="15">
        <f t="shared" si="81"/>
        <v>0</v>
      </c>
      <c r="N618" s="15">
        <f t="shared" si="82"/>
        <v>2128</v>
      </c>
      <c r="O618" s="22">
        <f t="shared" si="75"/>
        <v>0</v>
      </c>
    </row>
    <row r="619" spans="1:15" x14ac:dyDescent="0.2">
      <c r="A619" s="1" t="s">
        <v>738</v>
      </c>
      <c r="B619" s="1" t="s">
        <v>91</v>
      </c>
      <c r="C619" s="2" t="s">
        <v>19</v>
      </c>
      <c r="D619" s="14">
        <v>719</v>
      </c>
      <c r="E619" s="13">
        <v>0</v>
      </c>
      <c r="F619" s="13">
        <f>'Memorial de Cálculo'!K619:K619</f>
        <v>0</v>
      </c>
      <c r="G619" s="13">
        <f t="shared" si="78"/>
        <v>0</v>
      </c>
      <c r="H619" s="13">
        <f t="shared" si="79"/>
        <v>719</v>
      </c>
      <c r="I619" s="15">
        <v>1.58</v>
      </c>
      <c r="J619" s="15">
        <f t="shared" si="76"/>
        <v>1136.02</v>
      </c>
      <c r="K619" s="15">
        <f t="shared" si="77"/>
        <v>0</v>
      </c>
      <c r="L619" s="15">
        <f t="shared" si="80"/>
        <v>0</v>
      </c>
      <c r="M619" s="15">
        <f t="shared" si="81"/>
        <v>0</v>
      </c>
      <c r="N619" s="15">
        <f t="shared" si="82"/>
        <v>1136.02</v>
      </c>
      <c r="O619" s="22">
        <f t="shared" si="75"/>
        <v>0</v>
      </c>
    </row>
    <row r="620" spans="1:15" x14ac:dyDescent="0.2">
      <c r="A620" s="7" t="s">
        <v>739</v>
      </c>
      <c r="B620" s="7" t="s">
        <v>740</v>
      </c>
      <c r="C620" s="8"/>
      <c r="D620" s="16"/>
      <c r="E620" s="17"/>
      <c r="F620" s="17"/>
      <c r="G620" s="17"/>
      <c r="H620" s="17"/>
      <c r="I620" s="18"/>
      <c r="J620" s="19">
        <f>SUM(J621,J636)</f>
        <v>537621.9</v>
      </c>
      <c r="K620" s="19">
        <f>SUM(K621,K636)</f>
        <v>0</v>
      </c>
      <c r="L620" s="19">
        <f>SUM(L621,L636)</f>
        <v>0</v>
      </c>
      <c r="M620" s="19">
        <f>SUM(M621,M636)</f>
        <v>0</v>
      </c>
      <c r="N620" s="19">
        <f>SUM(N621,N636)</f>
        <v>537621.9</v>
      </c>
      <c r="O620" s="23">
        <f t="shared" si="75"/>
        <v>0</v>
      </c>
    </row>
    <row r="621" spans="1:15" x14ac:dyDescent="0.2">
      <c r="A621" s="7" t="s">
        <v>741</v>
      </c>
      <c r="B621" s="7" t="s">
        <v>14</v>
      </c>
      <c r="C621" s="8"/>
      <c r="D621" s="16"/>
      <c r="E621" s="17"/>
      <c r="F621" s="17"/>
      <c r="G621" s="17"/>
      <c r="H621" s="17"/>
      <c r="I621" s="18"/>
      <c r="J621" s="19">
        <f>SUM(J622:J635)</f>
        <v>230312.15</v>
      </c>
      <c r="K621" s="19">
        <f>SUM(K622:K635)</f>
        <v>0</v>
      </c>
      <c r="L621" s="19">
        <f>SUM(L622:L635)</f>
        <v>0</v>
      </c>
      <c r="M621" s="19">
        <f>SUM(M622:M635)</f>
        <v>0</v>
      </c>
      <c r="N621" s="19">
        <f>SUM(N622:N635)</f>
        <v>230312.15</v>
      </c>
      <c r="O621" s="23">
        <f t="shared" si="75"/>
        <v>0</v>
      </c>
    </row>
    <row r="622" spans="1:15" x14ac:dyDescent="0.2">
      <c r="A622" s="1" t="s">
        <v>742</v>
      </c>
      <c r="B622" s="1" t="s">
        <v>67</v>
      </c>
      <c r="C622" s="2" t="s">
        <v>19</v>
      </c>
      <c r="D622" s="14">
        <v>240.47</v>
      </c>
      <c r="E622" s="13">
        <v>0</v>
      </c>
      <c r="F622" s="13">
        <f>'Memorial de Cálculo'!K622:K622</f>
        <v>0</v>
      </c>
      <c r="G622" s="13">
        <f t="shared" si="78"/>
        <v>0</v>
      </c>
      <c r="H622" s="13">
        <f t="shared" si="79"/>
        <v>240.47</v>
      </c>
      <c r="I622" s="15">
        <v>0.38</v>
      </c>
      <c r="J622" s="15">
        <f t="shared" si="76"/>
        <v>91.38</v>
      </c>
      <c r="K622" s="15">
        <f t="shared" si="77"/>
        <v>0</v>
      </c>
      <c r="L622" s="15">
        <f t="shared" si="80"/>
        <v>0</v>
      </c>
      <c r="M622" s="15">
        <f t="shared" si="81"/>
        <v>0</v>
      </c>
      <c r="N622" s="15">
        <f t="shared" si="82"/>
        <v>91.38</v>
      </c>
      <c r="O622" s="22">
        <f t="shared" si="75"/>
        <v>0</v>
      </c>
    </row>
    <row r="623" spans="1:15" ht="25.5" x14ac:dyDescent="0.2">
      <c r="A623" s="1" t="s">
        <v>743</v>
      </c>
      <c r="B623" s="1" t="s">
        <v>69</v>
      </c>
      <c r="C623" s="2" t="s">
        <v>12</v>
      </c>
      <c r="D623" s="14">
        <v>380.59</v>
      </c>
      <c r="E623" s="13">
        <v>0</v>
      </c>
      <c r="F623" s="13">
        <f>'Memorial de Cálculo'!K623:K623</f>
        <v>0</v>
      </c>
      <c r="G623" s="13">
        <f t="shared" si="78"/>
        <v>0</v>
      </c>
      <c r="H623" s="13">
        <f t="shared" si="79"/>
        <v>380.59</v>
      </c>
      <c r="I623" s="15">
        <v>8.67</v>
      </c>
      <c r="J623" s="15">
        <f t="shared" si="76"/>
        <v>3299.72</v>
      </c>
      <c r="K623" s="15">
        <f t="shared" si="77"/>
        <v>0</v>
      </c>
      <c r="L623" s="15">
        <f t="shared" si="80"/>
        <v>0</v>
      </c>
      <c r="M623" s="15">
        <f t="shared" si="81"/>
        <v>0</v>
      </c>
      <c r="N623" s="15">
        <f t="shared" si="82"/>
        <v>3299.72</v>
      </c>
      <c r="O623" s="22">
        <f t="shared" si="75"/>
        <v>0</v>
      </c>
    </row>
    <row r="624" spans="1:15" x14ac:dyDescent="0.2">
      <c r="A624" s="1" t="s">
        <v>744</v>
      </c>
      <c r="B624" s="1" t="s">
        <v>71</v>
      </c>
      <c r="C624" s="2" t="s">
        <v>12</v>
      </c>
      <c r="D624" s="14">
        <v>443.43</v>
      </c>
      <c r="E624" s="13">
        <v>0</v>
      </c>
      <c r="F624" s="13">
        <f>'Memorial de Cálculo'!K624:K624</f>
        <v>0</v>
      </c>
      <c r="G624" s="13">
        <f t="shared" si="78"/>
        <v>0</v>
      </c>
      <c r="H624" s="13">
        <f t="shared" si="79"/>
        <v>443.43</v>
      </c>
      <c r="I624" s="15">
        <v>0.84</v>
      </c>
      <c r="J624" s="15">
        <f t="shared" si="76"/>
        <v>372.48</v>
      </c>
      <c r="K624" s="15">
        <f t="shared" si="77"/>
        <v>0</v>
      </c>
      <c r="L624" s="15">
        <f t="shared" si="80"/>
        <v>0</v>
      </c>
      <c r="M624" s="15">
        <f t="shared" si="81"/>
        <v>0</v>
      </c>
      <c r="N624" s="15">
        <f t="shared" si="82"/>
        <v>372.48</v>
      </c>
      <c r="O624" s="22">
        <f t="shared" si="75"/>
        <v>0</v>
      </c>
    </row>
    <row r="625" spans="1:15" ht="25.5" x14ac:dyDescent="0.2">
      <c r="A625" s="1" t="s">
        <v>745</v>
      </c>
      <c r="B625" s="1" t="s">
        <v>59</v>
      </c>
      <c r="C625" s="2" t="s">
        <v>16</v>
      </c>
      <c r="D625" s="14">
        <v>9977.18</v>
      </c>
      <c r="E625" s="13">
        <v>0</v>
      </c>
      <c r="F625" s="13">
        <f>'Memorial de Cálculo'!K625:K625</f>
        <v>0</v>
      </c>
      <c r="G625" s="13">
        <f t="shared" si="78"/>
        <v>0</v>
      </c>
      <c r="H625" s="13">
        <f t="shared" si="79"/>
        <v>9977.18</v>
      </c>
      <c r="I625" s="15">
        <v>0.66</v>
      </c>
      <c r="J625" s="15">
        <f t="shared" si="76"/>
        <v>6584.94</v>
      </c>
      <c r="K625" s="15">
        <f t="shared" si="77"/>
        <v>0</v>
      </c>
      <c r="L625" s="15">
        <f t="shared" si="80"/>
        <v>0</v>
      </c>
      <c r="M625" s="15">
        <f t="shared" si="81"/>
        <v>0</v>
      </c>
      <c r="N625" s="15">
        <f t="shared" si="82"/>
        <v>6584.94</v>
      </c>
      <c r="O625" s="22">
        <f t="shared" si="75"/>
        <v>0</v>
      </c>
    </row>
    <row r="626" spans="1:15" ht="25.5" x14ac:dyDescent="0.2">
      <c r="A626" s="1" t="s">
        <v>746</v>
      </c>
      <c r="B626" s="1" t="s">
        <v>74</v>
      </c>
      <c r="C626" s="2" t="s">
        <v>6</v>
      </c>
      <c r="D626" s="14">
        <v>1683.27</v>
      </c>
      <c r="E626" s="13">
        <v>0</v>
      </c>
      <c r="F626" s="13">
        <f>'Memorial de Cálculo'!K626:K626</f>
        <v>0</v>
      </c>
      <c r="G626" s="13">
        <f t="shared" si="78"/>
        <v>0</v>
      </c>
      <c r="H626" s="13">
        <f t="shared" si="79"/>
        <v>1683.27</v>
      </c>
      <c r="I626" s="15">
        <v>2.3199999999999998</v>
      </c>
      <c r="J626" s="15">
        <f t="shared" si="76"/>
        <v>3905.19</v>
      </c>
      <c r="K626" s="15">
        <f t="shared" si="77"/>
        <v>0</v>
      </c>
      <c r="L626" s="15">
        <f t="shared" si="80"/>
        <v>0</v>
      </c>
      <c r="M626" s="15">
        <f t="shared" si="81"/>
        <v>0</v>
      </c>
      <c r="N626" s="15">
        <f t="shared" si="82"/>
        <v>3905.19</v>
      </c>
      <c r="O626" s="22">
        <f t="shared" si="75"/>
        <v>0</v>
      </c>
    </row>
    <row r="627" spans="1:15" ht="38.25" x14ac:dyDescent="0.2">
      <c r="A627" s="1" t="s">
        <v>747</v>
      </c>
      <c r="B627" s="1" t="s">
        <v>76</v>
      </c>
      <c r="C627" s="2" t="s">
        <v>12</v>
      </c>
      <c r="D627" s="14">
        <v>168.33</v>
      </c>
      <c r="E627" s="13">
        <v>0</v>
      </c>
      <c r="F627" s="13">
        <f>'Memorial de Cálculo'!K627:K627</f>
        <v>0</v>
      </c>
      <c r="G627" s="13">
        <f t="shared" si="78"/>
        <v>0</v>
      </c>
      <c r="H627" s="13">
        <f t="shared" si="79"/>
        <v>168.33</v>
      </c>
      <c r="I627" s="15">
        <v>11.06</v>
      </c>
      <c r="J627" s="15">
        <f t="shared" si="76"/>
        <v>1861.73</v>
      </c>
      <c r="K627" s="15">
        <f t="shared" si="77"/>
        <v>0</v>
      </c>
      <c r="L627" s="15">
        <f t="shared" si="80"/>
        <v>0</v>
      </c>
      <c r="M627" s="15">
        <f t="shared" si="81"/>
        <v>0</v>
      </c>
      <c r="N627" s="15">
        <f t="shared" si="82"/>
        <v>1861.73</v>
      </c>
      <c r="O627" s="22">
        <f t="shared" si="75"/>
        <v>0</v>
      </c>
    </row>
    <row r="628" spans="1:15" ht="25.5" x14ac:dyDescent="0.2">
      <c r="A628" s="1" t="s">
        <v>748</v>
      </c>
      <c r="B628" s="1" t="s">
        <v>78</v>
      </c>
      <c r="C628" s="2" t="s">
        <v>12</v>
      </c>
      <c r="D628" s="14">
        <v>218.83</v>
      </c>
      <c r="E628" s="13">
        <v>0</v>
      </c>
      <c r="F628" s="13">
        <f>'Memorial de Cálculo'!K628:K628</f>
        <v>0</v>
      </c>
      <c r="G628" s="13">
        <f t="shared" si="78"/>
        <v>0</v>
      </c>
      <c r="H628" s="13">
        <f t="shared" si="79"/>
        <v>218.83</v>
      </c>
      <c r="I628" s="15">
        <v>11.04</v>
      </c>
      <c r="J628" s="15">
        <f t="shared" si="76"/>
        <v>2415.88</v>
      </c>
      <c r="K628" s="15">
        <f t="shared" si="77"/>
        <v>0</v>
      </c>
      <c r="L628" s="15">
        <f t="shared" si="80"/>
        <v>0</v>
      </c>
      <c r="M628" s="15">
        <f t="shared" si="81"/>
        <v>0</v>
      </c>
      <c r="N628" s="15">
        <f t="shared" si="82"/>
        <v>2415.88</v>
      </c>
      <c r="O628" s="22">
        <f t="shared" si="75"/>
        <v>0</v>
      </c>
    </row>
    <row r="629" spans="1:15" ht="25.5" x14ac:dyDescent="0.2">
      <c r="A629" s="1" t="s">
        <v>749</v>
      </c>
      <c r="B629" s="1" t="s">
        <v>59</v>
      </c>
      <c r="C629" s="2" t="s">
        <v>16</v>
      </c>
      <c r="D629" s="14">
        <v>4923.5600000000004</v>
      </c>
      <c r="E629" s="13">
        <v>0</v>
      </c>
      <c r="F629" s="13">
        <f>'Memorial de Cálculo'!K629:K629</f>
        <v>0</v>
      </c>
      <c r="G629" s="13">
        <f t="shared" si="78"/>
        <v>0</v>
      </c>
      <c r="H629" s="13">
        <f t="shared" si="79"/>
        <v>4923.5600000000004</v>
      </c>
      <c r="I629" s="15">
        <v>0.66</v>
      </c>
      <c r="J629" s="15">
        <f t="shared" si="76"/>
        <v>3249.55</v>
      </c>
      <c r="K629" s="15">
        <f t="shared" si="77"/>
        <v>0</v>
      </c>
      <c r="L629" s="15">
        <f t="shared" si="80"/>
        <v>0</v>
      </c>
      <c r="M629" s="15">
        <f t="shared" si="81"/>
        <v>0</v>
      </c>
      <c r="N629" s="15">
        <f t="shared" si="82"/>
        <v>3249.55</v>
      </c>
      <c r="O629" s="22">
        <f t="shared" si="75"/>
        <v>0</v>
      </c>
    </row>
    <row r="630" spans="1:15" ht="25.5" x14ac:dyDescent="0.2">
      <c r="A630" s="1" t="s">
        <v>750</v>
      </c>
      <c r="B630" s="1" t="s">
        <v>83</v>
      </c>
      <c r="C630" s="2" t="s">
        <v>12</v>
      </c>
      <c r="D630" s="14">
        <v>168.33</v>
      </c>
      <c r="E630" s="13">
        <v>0</v>
      </c>
      <c r="F630" s="13">
        <f>'Memorial de Cálculo'!K630:K630</f>
        <v>0</v>
      </c>
      <c r="G630" s="13">
        <f t="shared" si="78"/>
        <v>0</v>
      </c>
      <c r="H630" s="13">
        <f t="shared" si="79"/>
        <v>168.33</v>
      </c>
      <c r="I630" s="15">
        <v>3.82</v>
      </c>
      <c r="J630" s="15">
        <f t="shared" si="76"/>
        <v>643.02</v>
      </c>
      <c r="K630" s="15">
        <f t="shared" si="77"/>
        <v>0</v>
      </c>
      <c r="L630" s="15">
        <f t="shared" si="80"/>
        <v>0</v>
      </c>
      <c r="M630" s="15">
        <f t="shared" si="81"/>
        <v>0</v>
      </c>
      <c r="N630" s="15">
        <f t="shared" si="82"/>
        <v>643.02</v>
      </c>
      <c r="O630" s="22">
        <f t="shared" si="75"/>
        <v>0</v>
      </c>
    </row>
    <row r="631" spans="1:15" ht="25.5" x14ac:dyDescent="0.2">
      <c r="A631" s="1" t="s">
        <v>751</v>
      </c>
      <c r="B631" s="1" t="s">
        <v>17</v>
      </c>
      <c r="C631" s="2" t="s">
        <v>6</v>
      </c>
      <c r="D631" s="14">
        <v>1683.27</v>
      </c>
      <c r="E631" s="13">
        <v>0</v>
      </c>
      <c r="F631" s="13">
        <f>'Memorial de Cálculo'!K631:K631</f>
        <v>0</v>
      </c>
      <c r="G631" s="13">
        <f t="shared" si="78"/>
        <v>0</v>
      </c>
      <c r="H631" s="13">
        <f t="shared" si="79"/>
        <v>1683.27</v>
      </c>
      <c r="I631" s="15">
        <v>104.79</v>
      </c>
      <c r="J631" s="15">
        <f t="shared" si="76"/>
        <v>176389.86</v>
      </c>
      <c r="K631" s="15">
        <f t="shared" si="77"/>
        <v>0</v>
      </c>
      <c r="L631" s="15">
        <f t="shared" si="80"/>
        <v>0</v>
      </c>
      <c r="M631" s="15">
        <f t="shared" si="81"/>
        <v>0</v>
      </c>
      <c r="N631" s="15">
        <f t="shared" si="82"/>
        <v>176389.86</v>
      </c>
      <c r="O631" s="22">
        <f t="shared" si="75"/>
        <v>0</v>
      </c>
    </row>
    <row r="632" spans="1:15" ht="38.25" x14ac:dyDescent="0.2">
      <c r="A632" s="1" t="s">
        <v>752</v>
      </c>
      <c r="B632" s="1" t="s">
        <v>86</v>
      </c>
      <c r="C632" s="2" t="s">
        <v>19</v>
      </c>
      <c r="D632" s="14">
        <v>480.93</v>
      </c>
      <c r="E632" s="13">
        <v>0</v>
      </c>
      <c r="F632" s="13">
        <f>'Memorial de Cálculo'!K632:K632</f>
        <v>0</v>
      </c>
      <c r="G632" s="13">
        <f t="shared" si="78"/>
        <v>0</v>
      </c>
      <c r="H632" s="13">
        <f t="shared" si="79"/>
        <v>480.93</v>
      </c>
      <c r="I632" s="15">
        <v>52.07</v>
      </c>
      <c r="J632" s="15">
        <f t="shared" si="76"/>
        <v>25042.03</v>
      </c>
      <c r="K632" s="15">
        <f t="shared" si="77"/>
        <v>0</v>
      </c>
      <c r="L632" s="15">
        <f t="shared" si="80"/>
        <v>0</v>
      </c>
      <c r="M632" s="15">
        <f t="shared" si="81"/>
        <v>0</v>
      </c>
      <c r="N632" s="15">
        <f t="shared" si="82"/>
        <v>25042.03</v>
      </c>
      <c r="O632" s="22">
        <f t="shared" si="75"/>
        <v>0</v>
      </c>
    </row>
    <row r="633" spans="1:15" ht="25.5" x14ac:dyDescent="0.2">
      <c r="A633" s="1" t="s">
        <v>753</v>
      </c>
      <c r="B633" s="1" t="s">
        <v>88</v>
      </c>
      <c r="C633" s="2" t="s">
        <v>7</v>
      </c>
      <c r="D633" s="14">
        <v>480.93</v>
      </c>
      <c r="E633" s="13">
        <v>0</v>
      </c>
      <c r="F633" s="13">
        <f>'Memorial de Cálculo'!K633:K633</f>
        <v>0</v>
      </c>
      <c r="G633" s="13">
        <f t="shared" si="78"/>
        <v>0</v>
      </c>
      <c r="H633" s="13">
        <f t="shared" si="79"/>
        <v>480.93</v>
      </c>
      <c r="I633" s="15">
        <v>7.42</v>
      </c>
      <c r="J633" s="15">
        <f t="shared" si="76"/>
        <v>3568.5</v>
      </c>
      <c r="K633" s="15">
        <f t="shared" si="77"/>
        <v>0</v>
      </c>
      <c r="L633" s="15">
        <f t="shared" si="80"/>
        <v>0</v>
      </c>
      <c r="M633" s="15">
        <f t="shared" si="81"/>
        <v>0</v>
      </c>
      <c r="N633" s="15">
        <f t="shared" si="82"/>
        <v>3568.5</v>
      </c>
      <c r="O633" s="22">
        <f t="shared" si="75"/>
        <v>0</v>
      </c>
    </row>
    <row r="634" spans="1:15" x14ac:dyDescent="0.2">
      <c r="A634" s="1" t="s">
        <v>754</v>
      </c>
      <c r="B634" s="1" t="s">
        <v>18</v>
      </c>
      <c r="C634" s="2" t="s">
        <v>7</v>
      </c>
      <c r="D634" s="14">
        <v>50</v>
      </c>
      <c r="E634" s="13">
        <v>0</v>
      </c>
      <c r="F634" s="13">
        <f>'Memorial de Cálculo'!K634:K634</f>
        <v>0</v>
      </c>
      <c r="G634" s="13">
        <f t="shared" si="78"/>
        <v>0</v>
      </c>
      <c r="H634" s="13">
        <f t="shared" si="79"/>
        <v>50</v>
      </c>
      <c r="I634" s="15">
        <v>42.56</v>
      </c>
      <c r="J634" s="15">
        <f t="shared" si="76"/>
        <v>2128</v>
      </c>
      <c r="K634" s="15">
        <f t="shared" si="77"/>
        <v>0</v>
      </c>
      <c r="L634" s="15">
        <f t="shared" si="80"/>
        <v>0</v>
      </c>
      <c r="M634" s="15">
        <f t="shared" si="81"/>
        <v>0</v>
      </c>
      <c r="N634" s="15">
        <f t="shared" si="82"/>
        <v>2128</v>
      </c>
      <c r="O634" s="22">
        <f t="shared" si="75"/>
        <v>0</v>
      </c>
    </row>
    <row r="635" spans="1:15" x14ac:dyDescent="0.2">
      <c r="A635" s="1" t="s">
        <v>755</v>
      </c>
      <c r="B635" s="1" t="s">
        <v>91</v>
      </c>
      <c r="C635" s="2" t="s">
        <v>19</v>
      </c>
      <c r="D635" s="14">
        <v>480.93</v>
      </c>
      <c r="E635" s="13">
        <v>0</v>
      </c>
      <c r="F635" s="13">
        <f>'Memorial de Cálculo'!K635:K635</f>
        <v>0</v>
      </c>
      <c r="G635" s="13">
        <f t="shared" si="78"/>
        <v>0</v>
      </c>
      <c r="H635" s="13">
        <f t="shared" si="79"/>
        <v>480.93</v>
      </c>
      <c r="I635" s="15">
        <v>1.58</v>
      </c>
      <c r="J635" s="15">
        <f t="shared" si="76"/>
        <v>759.87</v>
      </c>
      <c r="K635" s="15">
        <f t="shared" si="77"/>
        <v>0</v>
      </c>
      <c r="L635" s="15">
        <f t="shared" si="80"/>
        <v>0</v>
      </c>
      <c r="M635" s="15">
        <f t="shared" si="81"/>
        <v>0</v>
      </c>
      <c r="N635" s="15">
        <f t="shared" si="82"/>
        <v>759.87</v>
      </c>
      <c r="O635" s="22">
        <f t="shared" si="75"/>
        <v>0</v>
      </c>
    </row>
    <row r="636" spans="1:15" x14ac:dyDescent="0.2">
      <c r="A636" s="7" t="s">
        <v>756</v>
      </c>
      <c r="B636" s="7" t="s">
        <v>222</v>
      </c>
      <c r="C636" s="8"/>
      <c r="D636" s="16"/>
      <c r="E636" s="17"/>
      <c r="F636" s="17"/>
      <c r="G636" s="17"/>
      <c r="H636" s="17"/>
      <c r="I636" s="18"/>
      <c r="J636" s="19">
        <f>SUM(J637:J649)</f>
        <v>307309.75</v>
      </c>
      <c r="K636" s="19">
        <f>SUM(K637:K649)</f>
        <v>0</v>
      </c>
      <c r="L636" s="19">
        <f>SUM(L637:L649)</f>
        <v>0</v>
      </c>
      <c r="M636" s="19">
        <f>SUM(M637:M649)</f>
        <v>0</v>
      </c>
      <c r="N636" s="19">
        <f>SUM(N637:N649)</f>
        <v>307309.75</v>
      </c>
      <c r="O636" s="23">
        <f t="shared" si="75"/>
        <v>0</v>
      </c>
    </row>
    <row r="637" spans="1:15" x14ac:dyDescent="0.2">
      <c r="A637" s="1" t="s">
        <v>757</v>
      </c>
      <c r="B637" s="1" t="s">
        <v>526</v>
      </c>
      <c r="C637" s="2" t="s">
        <v>6</v>
      </c>
      <c r="D637" s="14">
        <v>293.76</v>
      </c>
      <c r="E637" s="13">
        <v>0</v>
      </c>
      <c r="F637" s="13">
        <f>'Memorial de Cálculo'!K637:K637</f>
        <v>0</v>
      </c>
      <c r="G637" s="13">
        <f t="shared" si="78"/>
        <v>0</v>
      </c>
      <c r="H637" s="13">
        <f t="shared" si="79"/>
        <v>293.76</v>
      </c>
      <c r="I637" s="15">
        <v>1.76</v>
      </c>
      <c r="J637" s="15">
        <f t="shared" si="76"/>
        <v>517.02</v>
      </c>
      <c r="K637" s="15">
        <f t="shared" si="77"/>
        <v>0</v>
      </c>
      <c r="L637" s="15">
        <f t="shared" si="80"/>
        <v>0</v>
      </c>
      <c r="M637" s="15">
        <f t="shared" si="81"/>
        <v>0</v>
      </c>
      <c r="N637" s="15">
        <f t="shared" si="82"/>
        <v>517.02</v>
      </c>
      <c r="O637" s="22">
        <f t="shared" si="75"/>
        <v>0</v>
      </c>
    </row>
    <row r="638" spans="1:15" ht="38.25" x14ac:dyDescent="0.2">
      <c r="A638" s="1" t="s">
        <v>758</v>
      </c>
      <c r="B638" s="1" t="s">
        <v>131</v>
      </c>
      <c r="C638" s="2" t="s">
        <v>12</v>
      </c>
      <c r="D638" s="14">
        <v>652.44000000000005</v>
      </c>
      <c r="E638" s="13">
        <v>0</v>
      </c>
      <c r="F638" s="13">
        <f>'Memorial de Cálculo'!K638:K638</f>
        <v>0</v>
      </c>
      <c r="G638" s="13">
        <f t="shared" si="78"/>
        <v>0</v>
      </c>
      <c r="H638" s="13">
        <f t="shared" si="79"/>
        <v>652.44000000000005</v>
      </c>
      <c r="I638" s="15">
        <v>12.11</v>
      </c>
      <c r="J638" s="15">
        <f t="shared" si="76"/>
        <v>7901.05</v>
      </c>
      <c r="K638" s="15">
        <f t="shared" si="77"/>
        <v>0</v>
      </c>
      <c r="L638" s="15">
        <f t="shared" si="80"/>
        <v>0</v>
      </c>
      <c r="M638" s="15">
        <f t="shared" si="81"/>
        <v>0</v>
      </c>
      <c r="N638" s="15">
        <f t="shared" si="82"/>
        <v>7901.05</v>
      </c>
      <c r="O638" s="22">
        <f t="shared" si="75"/>
        <v>0</v>
      </c>
    </row>
    <row r="639" spans="1:15" x14ac:dyDescent="0.2">
      <c r="A639" s="1" t="s">
        <v>759</v>
      </c>
      <c r="B639" s="1" t="s">
        <v>71</v>
      </c>
      <c r="C639" s="2" t="s">
        <v>12</v>
      </c>
      <c r="D639" s="14">
        <v>572.32000000000005</v>
      </c>
      <c r="E639" s="13">
        <v>0</v>
      </c>
      <c r="F639" s="13">
        <f>'Memorial de Cálculo'!K639:K639</f>
        <v>0</v>
      </c>
      <c r="G639" s="13">
        <f t="shared" si="78"/>
        <v>0</v>
      </c>
      <c r="H639" s="13">
        <f t="shared" si="79"/>
        <v>572.32000000000005</v>
      </c>
      <c r="I639" s="15">
        <v>0.84</v>
      </c>
      <c r="J639" s="15">
        <f t="shared" si="76"/>
        <v>480.75</v>
      </c>
      <c r="K639" s="15">
        <f t="shared" si="77"/>
        <v>0</v>
      </c>
      <c r="L639" s="15">
        <f t="shared" si="80"/>
        <v>0</v>
      </c>
      <c r="M639" s="15">
        <f t="shared" si="81"/>
        <v>0</v>
      </c>
      <c r="N639" s="15">
        <f t="shared" si="82"/>
        <v>480.75</v>
      </c>
      <c r="O639" s="22">
        <f t="shared" si="75"/>
        <v>0</v>
      </c>
    </row>
    <row r="640" spans="1:15" ht="25.5" x14ac:dyDescent="0.2">
      <c r="A640" s="1" t="s">
        <v>760</v>
      </c>
      <c r="B640" s="1" t="s">
        <v>59</v>
      </c>
      <c r="C640" s="2" t="s">
        <v>16</v>
      </c>
      <c r="D640" s="14">
        <v>12877.23</v>
      </c>
      <c r="E640" s="13">
        <v>0</v>
      </c>
      <c r="F640" s="13">
        <f>'Memorial de Cálculo'!K640:K640</f>
        <v>0</v>
      </c>
      <c r="G640" s="13">
        <f t="shared" si="78"/>
        <v>0</v>
      </c>
      <c r="H640" s="13">
        <f t="shared" si="79"/>
        <v>12877.23</v>
      </c>
      <c r="I640" s="15">
        <v>0.66</v>
      </c>
      <c r="J640" s="15">
        <f t="shared" si="76"/>
        <v>8498.9699999999993</v>
      </c>
      <c r="K640" s="15">
        <f t="shared" si="77"/>
        <v>0</v>
      </c>
      <c r="L640" s="15">
        <f t="shared" si="80"/>
        <v>0</v>
      </c>
      <c r="M640" s="15">
        <f t="shared" si="81"/>
        <v>0</v>
      </c>
      <c r="N640" s="15">
        <f t="shared" si="82"/>
        <v>8498.9699999999993</v>
      </c>
      <c r="O640" s="22">
        <f t="shared" si="75"/>
        <v>0</v>
      </c>
    </row>
    <row r="641" spans="1:15" ht="25.5" x14ac:dyDescent="0.2">
      <c r="A641" s="1" t="s">
        <v>761</v>
      </c>
      <c r="B641" s="1" t="s">
        <v>258</v>
      </c>
      <c r="C641" s="2" t="s">
        <v>12</v>
      </c>
      <c r="D641" s="14">
        <v>43.75</v>
      </c>
      <c r="E641" s="13">
        <v>0</v>
      </c>
      <c r="F641" s="13">
        <f>'Memorial de Cálculo'!K641:K641</f>
        <v>0</v>
      </c>
      <c r="G641" s="13">
        <f t="shared" si="78"/>
        <v>0</v>
      </c>
      <c r="H641" s="13">
        <f t="shared" si="79"/>
        <v>43.75</v>
      </c>
      <c r="I641" s="15">
        <v>141.11000000000001</v>
      </c>
      <c r="J641" s="15">
        <f t="shared" si="76"/>
        <v>6173.56</v>
      </c>
      <c r="K641" s="15">
        <f t="shared" si="77"/>
        <v>0</v>
      </c>
      <c r="L641" s="15">
        <f t="shared" si="80"/>
        <v>0</v>
      </c>
      <c r="M641" s="15">
        <f t="shared" si="81"/>
        <v>0</v>
      </c>
      <c r="N641" s="15">
        <f t="shared" si="82"/>
        <v>6173.56</v>
      </c>
      <c r="O641" s="22">
        <f t="shared" si="75"/>
        <v>0</v>
      </c>
    </row>
    <row r="642" spans="1:15" ht="38.25" x14ac:dyDescent="0.2">
      <c r="A642" s="1" t="s">
        <v>762</v>
      </c>
      <c r="B642" s="1" t="s">
        <v>418</v>
      </c>
      <c r="C642" s="2" t="s">
        <v>19</v>
      </c>
      <c r="D642" s="14">
        <v>36</v>
      </c>
      <c r="E642" s="13">
        <v>0</v>
      </c>
      <c r="F642" s="13">
        <f>'Memorial de Cálculo'!K642:K642</f>
        <v>0</v>
      </c>
      <c r="G642" s="13">
        <f t="shared" si="78"/>
        <v>0</v>
      </c>
      <c r="H642" s="13">
        <f t="shared" si="79"/>
        <v>36</v>
      </c>
      <c r="I642" s="15">
        <v>149.16999999999999</v>
      </c>
      <c r="J642" s="15">
        <f t="shared" si="76"/>
        <v>5370.12</v>
      </c>
      <c r="K642" s="15">
        <f t="shared" si="77"/>
        <v>0</v>
      </c>
      <c r="L642" s="15">
        <f t="shared" si="80"/>
        <v>0</v>
      </c>
      <c r="M642" s="15">
        <f t="shared" si="81"/>
        <v>0</v>
      </c>
      <c r="N642" s="15">
        <f t="shared" si="82"/>
        <v>5370.12</v>
      </c>
      <c r="O642" s="22">
        <f t="shared" si="75"/>
        <v>0</v>
      </c>
    </row>
    <row r="643" spans="1:15" ht="38.25" x14ac:dyDescent="0.2">
      <c r="A643" s="1" t="s">
        <v>763</v>
      </c>
      <c r="B643" s="1" t="s">
        <v>764</v>
      </c>
      <c r="C643" s="2" t="s">
        <v>19</v>
      </c>
      <c r="D643" s="14">
        <v>63.69</v>
      </c>
      <c r="E643" s="13">
        <v>0</v>
      </c>
      <c r="F643" s="13">
        <f>'Memorial de Cálculo'!K643:K643</f>
        <v>0</v>
      </c>
      <c r="G643" s="13">
        <f t="shared" si="78"/>
        <v>0</v>
      </c>
      <c r="H643" s="13">
        <f t="shared" si="79"/>
        <v>63.69</v>
      </c>
      <c r="I643" s="15">
        <v>502.43</v>
      </c>
      <c r="J643" s="15">
        <f t="shared" si="76"/>
        <v>31999.77</v>
      </c>
      <c r="K643" s="15">
        <f t="shared" si="77"/>
        <v>0</v>
      </c>
      <c r="L643" s="15">
        <f t="shared" si="80"/>
        <v>0</v>
      </c>
      <c r="M643" s="15">
        <f t="shared" si="81"/>
        <v>0</v>
      </c>
      <c r="N643" s="15">
        <f t="shared" si="82"/>
        <v>31999.77</v>
      </c>
      <c r="O643" s="22">
        <f t="shared" si="75"/>
        <v>0</v>
      </c>
    </row>
    <row r="644" spans="1:15" ht="38.25" x14ac:dyDescent="0.2">
      <c r="A644" s="1" t="s">
        <v>765</v>
      </c>
      <c r="B644" s="1" t="s">
        <v>766</v>
      </c>
      <c r="C644" s="2" t="s">
        <v>19</v>
      </c>
      <c r="D644" s="14">
        <v>194.07</v>
      </c>
      <c r="E644" s="13">
        <v>0</v>
      </c>
      <c r="F644" s="13">
        <f>'Memorial de Cálculo'!K644:K644</f>
        <v>0</v>
      </c>
      <c r="G644" s="13">
        <f t="shared" si="78"/>
        <v>0</v>
      </c>
      <c r="H644" s="13">
        <f t="shared" si="79"/>
        <v>194.07</v>
      </c>
      <c r="I644" s="15">
        <v>719.69</v>
      </c>
      <c r="J644" s="15">
        <f t="shared" si="76"/>
        <v>139670.24</v>
      </c>
      <c r="K644" s="15">
        <f t="shared" si="77"/>
        <v>0</v>
      </c>
      <c r="L644" s="15">
        <f t="shared" si="80"/>
        <v>0</v>
      </c>
      <c r="M644" s="15">
        <f t="shared" si="81"/>
        <v>0</v>
      </c>
      <c r="N644" s="15">
        <f t="shared" si="82"/>
        <v>139670.24</v>
      </c>
      <c r="O644" s="22">
        <f t="shared" si="75"/>
        <v>0</v>
      </c>
    </row>
    <row r="645" spans="1:15" ht="25.5" x14ac:dyDescent="0.2">
      <c r="A645" s="1" t="s">
        <v>767</v>
      </c>
      <c r="B645" s="1" t="s">
        <v>139</v>
      </c>
      <c r="C645" s="2" t="s">
        <v>12</v>
      </c>
      <c r="D645" s="14">
        <v>572.32000000000005</v>
      </c>
      <c r="E645" s="13">
        <v>0</v>
      </c>
      <c r="F645" s="13">
        <f>'Memorial de Cálculo'!K645:K645</f>
        <v>0</v>
      </c>
      <c r="G645" s="13">
        <f t="shared" si="78"/>
        <v>0</v>
      </c>
      <c r="H645" s="13">
        <f t="shared" si="79"/>
        <v>572.32000000000005</v>
      </c>
      <c r="I645" s="15">
        <v>113.15</v>
      </c>
      <c r="J645" s="15">
        <f t="shared" si="76"/>
        <v>64758.01</v>
      </c>
      <c r="K645" s="15">
        <f t="shared" si="77"/>
        <v>0</v>
      </c>
      <c r="L645" s="15">
        <f t="shared" si="80"/>
        <v>0</v>
      </c>
      <c r="M645" s="15">
        <f t="shared" si="81"/>
        <v>0</v>
      </c>
      <c r="N645" s="15">
        <f t="shared" si="82"/>
        <v>64758.01</v>
      </c>
      <c r="O645" s="22">
        <f t="shared" si="75"/>
        <v>0</v>
      </c>
    </row>
    <row r="646" spans="1:15" ht="25.5" x14ac:dyDescent="0.2">
      <c r="A646" s="1" t="s">
        <v>768</v>
      </c>
      <c r="B646" s="1" t="s">
        <v>59</v>
      </c>
      <c r="C646" s="2" t="s">
        <v>16</v>
      </c>
      <c r="D646" s="14">
        <v>25754.47</v>
      </c>
      <c r="E646" s="13">
        <v>0</v>
      </c>
      <c r="F646" s="13">
        <f>'Memorial de Cálculo'!K646:K646</f>
        <v>0</v>
      </c>
      <c r="G646" s="13">
        <f t="shared" si="78"/>
        <v>0</v>
      </c>
      <c r="H646" s="13">
        <f t="shared" si="79"/>
        <v>25754.47</v>
      </c>
      <c r="I646" s="15">
        <v>0.66</v>
      </c>
      <c r="J646" s="15">
        <f t="shared" si="76"/>
        <v>16997.95</v>
      </c>
      <c r="K646" s="15">
        <f t="shared" si="77"/>
        <v>0</v>
      </c>
      <c r="L646" s="15">
        <f t="shared" si="80"/>
        <v>0</v>
      </c>
      <c r="M646" s="15">
        <f t="shared" si="81"/>
        <v>0</v>
      </c>
      <c r="N646" s="15">
        <f t="shared" si="82"/>
        <v>16997.95</v>
      </c>
      <c r="O646" s="22">
        <f t="shared" si="75"/>
        <v>0</v>
      </c>
    </row>
    <row r="647" spans="1:15" ht="25.5" x14ac:dyDescent="0.2">
      <c r="A647" s="1" t="s">
        <v>769</v>
      </c>
      <c r="B647" s="1" t="s">
        <v>141</v>
      </c>
      <c r="C647" s="2" t="s">
        <v>9</v>
      </c>
      <c r="D647" s="14">
        <v>12</v>
      </c>
      <c r="E647" s="13">
        <v>0</v>
      </c>
      <c r="F647" s="13">
        <f>'Memorial de Cálculo'!K647:K647</f>
        <v>0</v>
      </c>
      <c r="G647" s="13">
        <f t="shared" si="78"/>
        <v>0</v>
      </c>
      <c r="H647" s="13">
        <f t="shared" si="79"/>
        <v>12</v>
      </c>
      <c r="I647" s="15">
        <v>754.13</v>
      </c>
      <c r="J647" s="15">
        <f t="shared" si="76"/>
        <v>9049.56</v>
      </c>
      <c r="K647" s="15">
        <f t="shared" si="77"/>
        <v>0</v>
      </c>
      <c r="L647" s="15">
        <f t="shared" si="80"/>
        <v>0</v>
      </c>
      <c r="M647" s="15">
        <f t="shared" si="81"/>
        <v>0</v>
      </c>
      <c r="N647" s="15">
        <f t="shared" si="82"/>
        <v>9049.56</v>
      </c>
      <c r="O647" s="22">
        <f t="shared" ref="O647:O710" si="83">M647/J647</f>
        <v>0</v>
      </c>
    </row>
    <row r="648" spans="1:15" ht="25.5" x14ac:dyDescent="0.2">
      <c r="A648" s="1" t="s">
        <v>770</v>
      </c>
      <c r="B648" s="1" t="s">
        <v>144</v>
      </c>
      <c r="C648" s="2" t="s">
        <v>9</v>
      </c>
      <c r="D648" s="14">
        <v>5</v>
      </c>
      <c r="E648" s="13">
        <v>0</v>
      </c>
      <c r="F648" s="13">
        <f>'Memorial de Cálculo'!K648:K648</f>
        <v>0</v>
      </c>
      <c r="G648" s="13">
        <f t="shared" si="78"/>
        <v>0</v>
      </c>
      <c r="H648" s="13">
        <f t="shared" si="79"/>
        <v>5</v>
      </c>
      <c r="I648" s="15">
        <v>2393.75</v>
      </c>
      <c r="J648" s="15">
        <f t="shared" si="76"/>
        <v>11968.75</v>
      </c>
      <c r="K648" s="15">
        <f t="shared" si="77"/>
        <v>0</v>
      </c>
      <c r="L648" s="15">
        <f t="shared" si="80"/>
        <v>0</v>
      </c>
      <c r="M648" s="15">
        <f t="shared" si="81"/>
        <v>0</v>
      </c>
      <c r="N648" s="15">
        <f t="shared" si="82"/>
        <v>11968.75</v>
      </c>
      <c r="O648" s="22">
        <f t="shared" si="83"/>
        <v>0</v>
      </c>
    </row>
    <row r="649" spans="1:15" x14ac:dyDescent="0.2">
      <c r="A649" s="1" t="s">
        <v>771</v>
      </c>
      <c r="B649" s="1" t="s">
        <v>352</v>
      </c>
      <c r="C649" s="2" t="s">
        <v>10</v>
      </c>
      <c r="D649" s="14">
        <v>2</v>
      </c>
      <c r="E649" s="13">
        <v>0</v>
      </c>
      <c r="F649" s="13">
        <f>'Memorial de Cálculo'!K649:K649</f>
        <v>0</v>
      </c>
      <c r="G649" s="13">
        <f t="shared" si="78"/>
        <v>0</v>
      </c>
      <c r="H649" s="13">
        <f t="shared" si="79"/>
        <v>2</v>
      </c>
      <c r="I649" s="15">
        <v>1962</v>
      </c>
      <c r="J649" s="15">
        <f t="shared" ref="J649:J712" si="84">ROUND(D649*I649,2)</f>
        <v>3924</v>
      </c>
      <c r="K649" s="15">
        <f t="shared" ref="K649:K712" si="85">ROUND(E649*I649,2)</f>
        <v>0</v>
      </c>
      <c r="L649" s="15">
        <f t="shared" si="80"/>
        <v>0</v>
      </c>
      <c r="M649" s="15">
        <f t="shared" si="81"/>
        <v>0</v>
      </c>
      <c r="N649" s="15">
        <f t="shared" si="82"/>
        <v>3924</v>
      </c>
      <c r="O649" s="22">
        <f t="shared" si="83"/>
        <v>0</v>
      </c>
    </row>
    <row r="650" spans="1:15" x14ac:dyDescent="0.2">
      <c r="A650" s="7" t="s">
        <v>772</v>
      </c>
      <c r="B650" s="7" t="s">
        <v>601</v>
      </c>
      <c r="C650" s="8"/>
      <c r="D650" s="16"/>
      <c r="E650" s="17"/>
      <c r="F650" s="17"/>
      <c r="G650" s="17"/>
      <c r="H650" s="17"/>
      <c r="I650" s="17"/>
      <c r="J650" s="19">
        <f>SUM(J651:J656)</f>
        <v>16517.43</v>
      </c>
      <c r="K650" s="19">
        <f>SUM(K651:K656)</f>
        <v>0</v>
      </c>
      <c r="L650" s="19">
        <f>SUM(L651:L656)</f>
        <v>0</v>
      </c>
      <c r="M650" s="19">
        <f>SUM(M651:M656)</f>
        <v>0</v>
      </c>
      <c r="N650" s="19">
        <f>SUM(N651:N656)</f>
        <v>16517.43</v>
      </c>
      <c r="O650" s="23">
        <f t="shared" si="83"/>
        <v>0</v>
      </c>
    </row>
    <row r="651" spans="1:15" ht="38.25" x14ac:dyDescent="0.2">
      <c r="A651" s="1" t="s">
        <v>773</v>
      </c>
      <c r="B651" s="1" t="s">
        <v>603</v>
      </c>
      <c r="C651" s="2" t="s">
        <v>10</v>
      </c>
      <c r="D651" s="14">
        <v>6</v>
      </c>
      <c r="E651" s="13">
        <v>0</v>
      </c>
      <c r="F651" s="13">
        <f>'Memorial de Cálculo'!K651:K651</f>
        <v>0</v>
      </c>
      <c r="G651" s="13">
        <f t="shared" si="78"/>
        <v>0</v>
      </c>
      <c r="H651" s="13">
        <f t="shared" si="79"/>
        <v>6</v>
      </c>
      <c r="I651" s="15">
        <v>511.26</v>
      </c>
      <c r="J651" s="15">
        <f t="shared" si="84"/>
        <v>3067.56</v>
      </c>
      <c r="K651" s="15">
        <f t="shared" si="85"/>
        <v>0</v>
      </c>
      <c r="L651" s="15">
        <f t="shared" si="80"/>
        <v>0</v>
      </c>
      <c r="M651" s="15">
        <f t="shared" si="81"/>
        <v>0</v>
      </c>
      <c r="N651" s="15">
        <f t="shared" si="82"/>
        <v>3067.56</v>
      </c>
      <c r="O651" s="22">
        <f t="shared" si="83"/>
        <v>0</v>
      </c>
    </row>
    <row r="652" spans="1:15" ht="38.25" x14ac:dyDescent="0.2">
      <c r="A652" s="1" t="s">
        <v>774</v>
      </c>
      <c r="B652" s="1" t="s">
        <v>605</v>
      </c>
      <c r="C652" s="2" t="s">
        <v>6</v>
      </c>
      <c r="D652" s="14">
        <v>43.8</v>
      </c>
      <c r="E652" s="13">
        <v>0</v>
      </c>
      <c r="F652" s="13">
        <f>'Memorial de Cálculo'!K652:K652</f>
        <v>0</v>
      </c>
      <c r="G652" s="13">
        <f t="shared" si="78"/>
        <v>0</v>
      </c>
      <c r="H652" s="13">
        <f t="shared" si="79"/>
        <v>43.8</v>
      </c>
      <c r="I652" s="15">
        <v>113.97</v>
      </c>
      <c r="J652" s="15">
        <f t="shared" si="84"/>
        <v>4991.8900000000003</v>
      </c>
      <c r="K652" s="15">
        <f t="shared" si="85"/>
        <v>0</v>
      </c>
      <c r="L652" s="15">
        <f t="shared" si="80"/>
        <v>0</v>
      </c>
      <c r="M652" s="15">
        <f t="shared" si="81"/>
        <v>0</v>
      </c>
      <c r="N652" s="15">
        <f t="shared" si="82"/>
        <v>4991.8900000000003</v>
      </c>
      <c r="O652" s="22">
        <f t="shared" si="83"/>
        <v>0</v>
      </c>
    </row>
    <row r="653" spans="1:15" ht="25.5" x14ac:dyDescent="0.2">
      <c r="A653" s="1" t="s">
        <v>775</v>
      </c>
      <c r="B653" s="1" t="s">
        <v>607</v>
      </c>
      <c r="C653" s="2" t="s">
        <v>6</v>
      </c>
      <c r="D653" s="14">
        <v>28.8</v>
      </c>
      <c r="E653" s="13">
        <v>0</v>
      </c>
      <c r="F653" s="13">
        <f>'Memorial de Cálculo'!K653:K653</f>
        <v>0</v>
      </c>
      <c r="G653" s="13">
        <f t="shared" si="78"/>
        <v>0</v>
      </c>
      <c r="H653" s="13">
        <f t="shared" si="79"/>
        <v>28.8</v>
      </c>
      <c r="I653" s="15">
        <v>23.14</v>
      </c>
      <c r="J653" s="15">
        <f t="shared" si="84"/>
        <v>666.43</v>
      </c>
      <c r="K653" s="15">
        <f t="shared" si="85"/>
        <v>0</v>
      </c>
      <c r="L653" s="15">
        <f t="shared" si="80"/>
        <v>0</v>
      </c>
      <c r="M653" s="15">
        <f t="shared" si="81"/>
        <v>0</v>
      </c>
      <c r="N653" s="15">
        <f t="shared" si="82"/>
        <v>666.43</v>
      </c>
      <c r="O653" s="22">
        <f t="shared" si="83"/>
        <v>0</v>
      </c>
    </row>
    <row r="654" spans="1:15" x14ac:dyDescent="0.2">
      <c r="A654" s="1" t="s">
        <v>776</v>
      </c>
      <c r="B654" s="1" t="s">
        <v>609</v>
      </c>
      <c r="C654" s="2" t="s">
        <v>6</v>
      </c>
      <c r="D654" s="14">
        <v>73.44</v>
      </c>
      <c r="E654" s="13">
        <v>0</v>
      </c>
      <c r="F654" s="13">
        <f>'Memorial de Cálculo'!K654:K654</f>
        <v>0</v>
      </c>
      <c r="G654" s="13">
        <f t="shared" ref="G654:G717" si="86">E654+F654</f>
        <v>0</v>
      </c>
      <c r="H654" s="13">
        <f t="shared" ref="H654:H717" si="87">D654-G654</f>
        <v>73.44</v>
      </c>
      <c r="I654" s="15">
        <v>3.02</v>
      </c>
      <c r="J654" s="15">
        <f t="shared" si="84"/>
        <v>221.79</v>
      </c>
      <c r="K654" s="15">
        <f t="shared" si="85"/>
        <v>0</v>
      </c>
      <c r="L654" s="15">
        <f t="shared" si="80"/>
        <v>0</v>
      </c>
      <c r="M654" s="15">
        <f t="shared" si="81"/>
        <v>0</v>
      </c>
      <c r="N654" s="15">
        <f t="shared" si="82"/>
        <v>221.79</v>
      </c>
      <c r="O654" s="22">
        <f t="shared" si="83"/>
        <v>0</v>
      </c>
    </row>
    <row r="655" spans="1:15" x14ac:dyDescent="0.2">
      <c r="A655" s="1" t="s">
        <v>777</v>
      </c>
      <c r="B655" s="1" t="s">
        <v>611</v>
      </c>
      <c r="C655" s="2" t="s">
        <v>12</v>
      </c>
      <c r="D655" s="14">
        <v>11.02</v>
      </c>
      <c r="E655" s="13">
        <v>0</v>
      </c>
      <c r="F655" s="13">
        <f>'Memorial de Cálculo'!K655:K655</f>
        <v>0</v>
      </c>
      <c r="G655" s="13">
        <f t="shared" si="86"/>
        <v>0</v>
      </c>
      <c r="H655" s="13">
        <f t="shared" si="87"/>
        <v>11.02</v>
      </c>
      <c r="I655" s="15">
        <v>468.39</v>
      </c>
      <c r="J655" s="15">
        <f t="shared" si="84"/>
        <v>5161.66</v>
      </c>
      <c r="K655" s="15">
        <f t="shared" si="85"/>
        <v>0</v>
      </c>
      <c r="L655" s="15">
        <f t="shared" si="80"/>
        <v>0</v>
      </c>
      <c r="M655" s="15">
        <f t="shared" si="81"/>
        <v>0</v>
      </c>
      <c r="N655" s="15">
        <f t="shared" si="82"/>
        <v>5161.66</v>
      </c>
      <c r="O655" s="22">
        <f t="shared" si="83"/>
        <v>0</v>
      </c>
    </row>
    <row r="656" spans="1:15" ht="25.5" x14ac:dyDescent="0.2">
      <c r="A656" s="1" t="s">
        <v>778</v>
      </c>
      <c r="B656" s="1" t="s">
        <v>670</v>
      </c>
      <c r="C656" s="2" t="s">
        <v>6</v>
      </c>
      <c r="D656" s="14">
        <v>73.44</v>
      </c>
      <c r="E656" s="13">
        <v>0</v>
      </c>
      <c r="F656" s="13">
        <f>'Memorial de Cálculo'!K656:K656</f>
        <v>0</v>
      </c>
      <c r="G656" s="13">
        <f t="shared" si="86"/>
        <v>0</v>
      </c>
      <c r="H656" s="13">
        <f t="shared" si="87"/>
        <v>73.44</v>
      </c>
      <c r="I656" s="15">
        <v>32.79</v>
      </c>
      <c r="J656" s="15">
        <f t="shared" si="84"/>
        <v>2408.1</v>
      </c>
      <c r="K656" s="15">
        <f t="shared" si="85"/>
        <v>0</v>
      </c>
      <c r="L656" s="15">
        <f t="shared" si="80"/>
        <v>0</v>
      </c>
      <c r="M656" s="15">
        <f t="shared" si="81"/>
        <v>0</v>
      </c>
      <c r="N656" s="15">
        <f t="shared" si="82"/>
        <v>2408.1</v>
      </c>
      <c r="O656" s="22">
        <f t="shared" si="83"/>
        <v>0</v>
      </c>
    </row>
    <row r="657" spans="1:15" x14ac:dyDescent="0.2">
      <c r="A657" s="7" t="s">
        <v>779</v>
      </c>
      <c r="B657" s="7" t="s">
        <v>21</v>
      </c>
      <c r="C657" s="8"/>
      <c r="D657" s="16"/>
      <c r="E657" s="17"/>
      <c r="F657" s="17"/>
      <c r="G657" s="17"/>
      <c r="H657" s="17"/>
      <c r="I657" s="18"/>
      <c r="J657" s="19">
        <f>SUM(J658:J660)</f>
        <v>15287.82</v>
      </c>
      <c r="K657" s="19">
        <f>SUM(K658:K660)</f>
        <v>0</v>
      </c>
      <c r="L657" s="19">
        <f>SUM(L658:L660)</f>
        <v>0</v>
      </c>
      <c r="M657" s="19">
        <f>SUM(M658:M660)</f>
        <v>0</v>
      </c>
      <c r="N657" s="19">
        <f>SUM(N658:N660)</f>
        <v>15287.82</v>
      </c>
      <c r="O657" s="23">
        <f t="shared" si="83"/>
        <v>0</v>
      </c>
    </row>
    <row r="658" spans="1:15" x14ac:dyDescent="0.2">
      <c r="A658" s="1" t="s">
        <v>780</v>
      </c>
      <c r="B658" s="1" t="s">
        <v>15</v>
      </c>
      <c r="C658" s="2" t="s">
        <v>6</v>
      </c>
      <c r="D658" s="14">
        <v>5926.2</v>
      </c>
      <c r="E658" s="13">
        <v>0</v>
      </c>
      <c r="F658" s="13">
        <f>'Memorial de Cálculo'!K658:K658</f>
        <v>0</v>
      </c>
      <c r="G658" s="13">
        <f t="shared" si="86"/>
        <v>0</v>
      </c>
      <c r="H658" s="13">
        <f t="shared" si="87"/>
        <v>5926.2</v>
      </c>
      <c r="I658" s="15">
        <v>0.54</v>
      </c>
      <c r="J658" s="15">
        <f t="shared" si="84"/>
        <v>3200.15</v>
      </c>
      <c r="K658" s="15">
        <f t="shared" si="85"/>
        <v>0</v>
      </c>
      <c r="L658" s="15">
        <f t="shared" si="80"/>
        <v>0</v>
      </c>
      <c r="M658" s="15">
        <f t="shared" si="81"/>
        <v>0</v>
      </c>
      <c r="N658" s="15">
        <f t="shared" si="82"/>
        <v>3200.15</v>
      </c>
      <c r="O658" s="22">
        <f t="shared" si="83"/>
        <v>0</v>
      </c>
    </row>
    <row r="659" spans="1:15" x14ac:dyDescent="0.2">
      <c r="A659" s="1" t="s">
        <v>781</v>
      </c>
      <c r="B659" s="1" t="s">
        <v>71</v>
      </c>
      <c r="C659" s="2" t="s">
        <v>12</v>
      </c>
      <c r="D659" s="14">
        <v>770.41</v>
      </c>
      <c r="E659" s="13">
        <v>0</v>
      </c>
      <c r="F659" s="13">
        <f>'Memorial de Cálculo'!K659:K659</f>
        <v>0</v>
      </c>
      <c r="G659" s="13">
        <f t="shared" si="86"/>
        <v>0</v>
      </c>
      <c r="H659" s="13">
        <f t="shared" si="87"/>
        <v>770.41</v>
      </c>
      <c r="I659" s="15">
        <v>0.84</v>
      </c>
      <c r="J659" s="15">
        <f t="shared" si="84"/>
        <v>647.14</v>
      </c>
      <c r="K659" s="15">
        <f t="shared" si="85"/>
        <v>0</v>
      </c>
      <c r="L659" s="15">
        <f t="shared" si="80"/>
        <v>0</v>
      </c>
      <c r="M659" s="15">
        <f t="shared" si="81"/>
        <v>0</v>
      </c>
      <c r="N659" s="15">
        <f t="shared" si="82"/>
        <v>647.14</v>
      </c>
      <c r="O659" s="22">
        <f t="shared" si="83"/>
        <v>0</v>
      </c>
    </row>
    <row r="660" spans="1:15" x14ac:dyDescent="0.2">
      <c r="A660" s="1" t="s">
        <v>782</v>
      </c>
      <c r="B660" s="1" t="s">
        <v>636</v>
      </c>
      <c r="C660" s="2" t="s">
        <v>16</v>
      </c>
      <c r="D660" s="14">
        <v>17334.14</v>
      </c>
      <c r="E660" s="13">
        <v>0</v>
      </c>
      <c r="F660" s="13">
        <f>'Memorial de Cálculo'!K660:K660</f>
        <v>0</v>
      </c>
      <c r="G660" s="13">
        <f t="shared" si="86"/>
        <v>0</v>
      </c>
      <c r="H660" s="13">
        <f t="shared" si="87"/>
        <v>17334.14</v>
      </c>
      <c r="I660" s="15">
        <v>0.66</v>
      </c>
      <c r="J660" s="15">
        <f t="shared" si="84"/>
        <v>11440.53</v>
      </c>
      <c r="K660" s="15">
        <f t="shared" si="85"/>
        <v>0</v>
      </c>
      <c r="L660" s="15">
        <f t="shared" si="80"/>
        <v>0</v>
      </c>
      <c r="M660" s="15">
        <f t="shared" si="81"/>
        <v>0</v>
      </c>
      <c r="N660" s="15">
        <f t="shared" si="82"/>
        <v>11440.53</v>
      </c>
      <c r="O660" s="22">
        <f t="shared" si="83"/>
        <v>0</v>
      </c>
    </row>
    <row r="661" spans="1:15" x14ac:dyDescent="0.2">
      <c r="A661" s="7" t="s">
        <v>783</v>
      </c>
      <c r="B661" s="7" t="s">
        <v>784</v>
      </c>
      <c r="C661" s="8"/>
      <c r="D661" s="16"/>
      <c r="E661" s="17"/>
      <c r="F661" s="17"/>
      <c r="G661" s="17"/>
      <c r="H661" s="17"/>
      <c r="I661" s="18"/>
      <c r="J661" s="19">
        <f>SUM(J662,J664,J669,J698,J714,J730,J757,J784,J800,J807)</f>
        <v>1142739.3799999999</v>
      </c>
      <c r="K661" s="19">
        <f>SUM(K662,K664,K669,K698,K714,K730,K757,K784,K800,K807)</f>
        <v>87895.169999999984</v>
      </c>
      <c r="L661" s="19">
        <f>SUM(L662,L664,L669,L698,L714,L730,L757,L784,L800,L807)</f>
        <v>-181.07</v>
      </c>
      <c r="M661" s="19">
        <f>SUM(M662,M664,M669,M698,M714,M730,M757,M784,M800,M807)</f>
        <v>87714.099999999991</v>
      </c>
      <c r="N661" s="19">
        <f>SUM(N662,N664,N669,N698,N714,N730,N757,N784,N800,N807)</f>
        <v>1055025.28</v>
      </c>
      <c r="O661" s="23">
        <f t="shared" si="83"/>
        <v>7.6757746810125677E-2</v>
      </c>
    </row>
    <row r="662" spans="1:15" x14ac:dyDescent="0.2">
      <c r="A662" s="7" t="s">
        <v>785</v>
      </c>
      <c r="B662" s="7" t="s">
        <v>20</v>
      </c>
      <c r="C662" s="8"/>
      <c r="D662" s="16"/>
      <c r="E662" s="17"/>
      <c r="F662" s="17"/>
      <c r="G662" s="17"/>
      <c r="H662" s="17"/>
      <c r="I662" s="18"/>
      <c r="J662" s="19">
        <f>SUM(J663)</f>
        <v>1035.68</v>
      </c>
      <c r="K662" s="19">
        <f>SUM(K663)</f>
        <v>0</v>
      </c>
      <c r="L662" s="19">
        <f>SUM(L663)</f>
        <v>0</v>
      </c>
      <c r="M662" s="19">
        <f>SUM(M663)</f>
        <v>0</v>
      </c>
      <c r="N662" s="19">
        <f>SUM(N663)</f>
        <v>1035.68</v>
      </c>
      <c r="O662" s="23">
        <f t="shared" si="83"/>
        <v>0</v>
      </c>
    </row>
    <row r="663" spans="1:15" x14ac:dyDescent="0.2">
      <c r="A663" s="1" t="s">
        <v>786</v>
      </c>
      <c r="B663" s="1" t="s">
        <v>53</v>
      </c>
      <c r="C663" s="2" t="s">
        <v>11</v>
      </c>
      <c r="D663" s="14">
        <v>28.09</v>
      </c>
      <c r="E663" s="13">
        <v>0</v>
      </c>
      <c r="F663" s="13">
        <f>'Memorial de Cálculo'!K663:K663</f>
        <v>0</v>
      </c>
      <c r="G663" s="13">
        <f t="shared" si="86"/>
        <v>0</v>
      </c>
      <c r="H663" s="13">
        <f t="shared" si="87"/>
        <v>28.09</v>
      </c>
      <c r="I663" s="15">
        <v>36.869999999999997</v>
      </c>
      <c r="J663" s="15">
        <f t="shared" si="84"/>
        <v>1035.68</v>
      </c>
      <c r="K663" s="15">
        <f t="shared" si="85"/>
        <v>0</v>
      </c>
      <c r="L663" s="15">
        <f t="shared" si="80"/>
        <v>0</v>
      </c>
      <c r="M663" s="15">
        <f t="shared" si="81"/>
        <v>0</v>
      </c>
      <c r="N663" s="15">
        <f t="shared" si="82"/>
        <v>1035.68</v>
      </c>
      <c r="O663" s="22">
        <f t="shared" si="83"/>
        <v>0</v>
      </c>
    </row>
    <row r="664" spans="1:15" x14ac:dyDescent="0.2">
      <c r="A664" s="7" t="s">
        <v>787</v>
      </c>
      <c r="B664" s="7" t="s">
        <v>55</v>
      </c>
      <c r="C664" s="8"/>
      <c r="D664" s="16"/>
      <c r="E664" s="17"/>
      <c r="F664" s="17"/>
      <c r="G664" s="17"/>
      <c r="H664" s="17"/>
      <c r="I664" s="18"/>
      <c r="J664" s="19">
        <f>SUM(J665,J667)</f>
        <v>13083.33</v>
      </c>
      <c r="K664" s="19">
        <f>SUM(K665,K667)</f>
        <v>0</v>
      </c>
      <c r="L664" s="19">
        <f>SUM(L665,L667)</f>
        <v>0</v>
      </c>
      <c r="M664" s="19">
        <f>SUM(M665,M667)</f>
        <v>0</v>
      </c>
      <c r="N664" s="19">
        <f>SUM(N665,N667)</f>
        <v>13083.33</v>
      </c>
      <c r="O664" s="23">
        <f t="shared" si="83"/>
        <v>0</v>
      </c>
    </row>
    <row r="665" spans="1:15" x14ac:dyDescent="0.2">
      <c r="A665" s="7" t="s">
        <v>788</v>
      </c>
      <c r="B665" s="7" t="s">
        <v>57</v>
      </c>
      <c r="C665" s="8"/>
      <c r="D665" s="16"/>
      <c r="E665" s="17"/>
      <c r="F665" s="17"/>
      <c r="G665" s="17"/>
      <c r="H665" s="17"/>
      <c r="I665" s="18"/>
      <c r="J665" s="19">
        <f>SUM(J666)</f>
        <v>10066.4</v>
      </c>
      <c r="K665" s="19">
        <f>SUM(K666)</f>
        <v>0</v>
      </c>
      <c r="L665" s="19">
        <f>SUM(L666)</f>
        <v>0</v>
      </c>
      <c r="M665" s="19">
        <f>SUM(M666)</f>
        <v>0</v>
      </c>
      <c r="N665" s="19">
        <f>SUM(N666)</f>
        <v>10066.4</v>
      </c>
      <c r="O665" s="23">
        <f t="shared" si="83"/>
        <v>0</v>
      </c>
    </row>
    <row r="666" spans="1:15" ht="25.5" x14ac:dyDescent="0.2">
      <c r="A666" s="1" t="s">
        <v>789</v>
      </c>
      <c r="B666" s="1" t="s">
        <v>59</v>
      </c>
      <c r="C666" s="2" t="s">
        <v>16</v>
      </c>
      <c r="D666" s="14">
        <v>15252.12</v>
      </c>
      <c r="E666" s="13">
        <v>0</v>
      </c>
      <c r="F666" s="13">
        <f>'Memorial de Cálculo'!K666:K666</f>
        <v>0</v>
      </c>
      <c r="G666" s="13">
        <f t="shared" si="86"/>
        <v>0</v>
      </c>
      <c r="H666" s="13">
        <f t="shared" si="87"/>
        <v>15252.12</v>
      </c>
      <c r="I666" s="15">
        <v>0.66</v>
      </c>
      <c r="J666" s="15">
        <f t="shared" si="84"/>
        <v>10066.4</v>
      </c>
      <c r="K666" s="15">
        <f t="shared" si="85"/>
        <v>0</v>
      </c>
      <c r="L666" s="15">
        <f t="shared" si="80"/>
        <v>0</v>
      </c>
      <c r="M666" s="15">
        <f t="shared" si="81"/>
        <v>0</v>
      </c>
      <c r="N666" s="15">
        <f t="shared" si="82"/>
        <v>10066.4</v>
      </c>
      <c r="O666" s="22">
        <f t="shared" si="83"/>
        <v>0</v>
      </c>
    </row>
    <row r="667" spans="1:15" x14ac:dyDescent="0.2">
      <c r="A667" s="7" t="s">
        <v>790</v>
      </c>
      <c r="B667" s="7" t="s">
        <v>61</v>
      </c>
      <c r="C667" s="8"/>
      <c r="D667" s="16"/>
      <c r="E667" s="17"/>
      <c r="F667" s="17"/>
      <c r="G667" s="17"/>
      <c r="H667" s="17"/>
      <c r="I667" s="18"/>
      <c r="J667" s="19">
        <f>SUM(J668)</f>
        <v>3016.93</v>
      </c>
      <c r="K667" s="19">
        <f>SUM(K668)</f>
        <v>0</v>
      </c>
      <c r="L667" s="19">
        <f>SUM(L668)</f>
        <v>0</v>
      </c>
      <c r="M667" s="19">
        <f>SUM(M668)</f>
        <v>0</v>
      </c>
      <c r="N667" s="19">
        <f>SUM(N668)</f>
        <v>3016.93</v>
      </c>
      <c r="O667" s="23">
        <f t="shared" si="83"/>
        <v>0</v>
      </c>
    </row>
    <row r="668" spans="1:15" ht="25.5" x14ac:dyDescent="0.2">
      <c r="A668" s="1" t="s">
        <v>791</v>
      </c>
      <c r="B668" s="1" t="s">
        <v>59</v>
      </c>
      <c r="C668" s="2" t="s">
        <v>16</v>
      </c>
      <c r="D668" s="14">
        <v>4571.1099999999997</v>
      </c>
      <c r="E668" s="13">
        <v>0</v>
      </c>
      <c r="F668" s="13">
        <f>'Memorial de Cálculo'!K668:K668</f>
        <v>0</v>
      </c>
      <c r="G668" s="13">
        <f t="shared" si="86"/>
        <v>0</v>
      </c>
      <c r="H668" s="13">
        <f t="shared" si="87"/>
        <v>4571.1099999999997</v>
      </c>
      <c r="I668" s="15">
        <v>0.66</v>
      </c>
      <c r="J668" s="15">
        <f t="shared" si="84"/>
        <v>3016.93</v>
      </c>
      <c r="K668" s="15">
        <f t="shared" si="85"/>
        <v>0</v>
      </c>
      <c r="L668" s="15">
        <f t="shared" ref="L668:L729" si="88">ROUND(F668*I668,2)</f>
        <v>0</v>
      </c>
      <c r="M668" s="15">
        <f t="shared" ref="M668:M729" si="89">K668+L668</f>
        <v>0</v>
      </c>
      <c r="N668" s="15">
        <f t="shared" ref="N668:N729" si="90">J668-M668</f>
        <v>3016.93</v>
      </c>
      <c r="O668" s="22">
        <f t="shared" si="83"/>
        <v>0</v>
      </c>
    </row>
    <row r="669" spans="1:15" x14ac:dyDescent="0.2">
      <c r="A669" s="7" t="s">
        <v>792</v>
      </c>
      <c r="B669" s="7" t="s">
        <v>793</v>
      </c>
      <c r="C669" s="8"/>
      <c r="D669" s="16"/>
      <c r="E669" s="17"/>
      <c r="F669" s="17"/>
      <c r="G669" s="17"/>
      <c r="H669" s="17"/>
      <c r="I669" s="18"/>
      <c r="J669" s="19">
        <f>SUM(J670,J685)</f>
        <v>398284.25</v>
      </c>
      <c r="K669" s="19">
        <f>SUM(K670,K685)</f>
        <v>0</v>
      </c>
      <c r="L669" s="19">
        <f>SUM(L670,L685)</f>
        <v>0</v>
      </c>
      <c r="M669" s="19">
        <f>SUM(M670,M685)</f>
        <v>0</v>
      </c>
      <c r="N669" s="19">
        <f>SUM(N670,N685)</f>
        <v>398284.25</v>
      </c>
      <c r="O669" s="23">
        <f t="shared" si="83"/>
        <v>0</v>
      </c>
    </row>
    <row r="670" spans="1:15" x14ac:dyDescent="0.2">
      <c r="A670" s="7" t="s">
        <v>794</v>
      </c>
      <c r="B670" s="7" t="s">
        <v>14</v>
      </c>
      <c r="C670" s="8"/>
      <c r="D670" s="16"/>
      <c r="E670" s="17"/>
      <c r="F670" s="17"/>
      <c r="G670" s="17"/>
      <c r="H670" s="17"/>
      <c r="I670" s="18"/>
      <c r="J670" s="19">
        <f>SUM(J671:J684)</f>
        <v>274966.38</v>
      </c>
      <c r="K670" s="19">
        <f>SUM(K671:K684)</f>
        <v>0</v>
      </c>
      <c r="L670" s="19">
        <f>SUM(L671:L684)</f>
        <v>0</v>
      </c>
      <c r="M670" s="19">
        <f>SUM(M671:M684)</f>
        <v>0</v>
      </c>
      <c r="N670" s="19">
        <f>SUM(N671:N684)</f>
        <v>274966.38</v>
      </c>
      <c r="O670" s="23">
        <f t="shared" si="83"/>
        <v>0</v>
      </c>
    </row>
    <row r="671" spans="1:15" x14ac:dyDescent="0.2">
      <c r="A671" s="1" t="s">
        <v>795</v>
      </c>
      <c r="B671" s="1" t="s">
        <v>67</v>
      </c>
      <c r="C671" s="2" t="s">
        <v>19</v>
      </c>
      <c r="D671" s="14">
        <v>329.31</v>
      </c>
      <c r="E671" s="13">
        <v>0</v>
      </c>
      <c r="F671" s="13">
        <f>'Memorial de Cálculo'!K671:K671</f>
        <v>0</v>
      </c>
      <c r="G671" s="13">
        <f t="shared" si="86"/>
        <v>0</v>
      </c>
      <c r="H671" s="13">
        <f t="shared" si="87"/>
        <v>329.31</v>
      </c>
      <c r="I671" s="15">
        <v>0.38</v>
      </c>
      <c r="J671" s="15">
        <f t="shared" si="84"/>
        <v>125.14</v>
      </c>
      <c r="K671" s="15">
        <f t="shared" si="85"/>
        <v>0</v>
      </c>
      <c r="L671" s="15">
        <f t="shared" si="88"/>
        <v>0</v>
      </c>
      <c r="M671" s="15">
        <f t="shared" si="89"/>
        <v>0</v>
      </c>
      <c r="N671" s="15">
        <f t="shared" si="90"/>
        <v>125.14</v>
      </c>
      <c r="O671" s="22">
        <f t="shared" si="83"/>
        <v>0</v>
      </c>
    </row>
    <row r="672" spans="1:15" ht="25.5" x14ac:dyDescent="0.2">
      <c r="A672" s="1" t="s">
        <v>796</v>
      </c>
      <c r="B672" s="1" t="s">
        <v>69</v>
      </c>
      <c r="C672" s="2" t="s">
        <v>12</v>
      </c>
      <c r="D672" s="14">
        <v>395.17</v>
      </c>
      <c r="E672" s="13">
        <v>0</v>
      </c>
      <c r="F672" s="13">
        <f>'Memorial de Cálculo'!K672:K672</f>
        <v>0</v>
      </c>
      <c r="G672" s="13">
        <f t="shared" si="86"/>
        <v>0</v>
      </c>
      <c r="H672" s="13">
        <f t="shared" si="87"/>
        <v>395.17</v>
      </c>
      <c r="I672" s="15">
        <v>8.67</v>
      </c>
      <c r="J672" s="15">
        <f t="shared" si="84"/>
        <v>3426.12</v>
      </c>
      <c r="K672" s="15">
        <f t="shared" si="85"/>
        <v>0</v>
      </c>
      <c r="L672" s="15">
        <f t="shared" si="88"/>
        <v>0</v>
      </c>
      <c r="M672" s="15">
        <f t="shared" si="89"/>
        <v>0</v>
      </c>
      <c r="N672" s="15">
        <f t="shared" si="90"/>
        <v>3426.12</v>
      </c>
      <c r="O672" s="22">
        <f t="shared" si="83"/>
        <v>0</v>
      </c>
    </row>
    <row r="673" spans="1:15" x14ac:dyDescent="0.2">
      <c r="A673" s="1" t="s">
        <v>797</v>
      </c>
      <c r="B673" s="1" t="s">
        <v>71</v>
      </c>
      <c r="C673" s="2" t="s">
        <v>12</v>
      </c>
      <c r="D673" s="14">
        <v>256.87</v>
      </c>
      <c r="E673" s="13">
        <v>0</v>
      </c>
      <c r="F673" s="13">
        <f>'Memorial de Cálculo'!K673:K673</f>
        <v>0</v>
      </c>
      <c r="G673" s="13">
        <f t="shared" si="86"/>
        <v>0</v>
      </c>
      <c r="H673" s="13">
        <f t="shared" si="87"/>
        <v>256.87</v>
      </c>
      <c r="I673" s="15">
        <v>0.84</v>
      </c>
      <c r="J673" s="15">
        <f t="shared" si="84"/>
        <v>215.77</v>
      </c>
      <c r="K673" s="15">
        <f t="shared" si="85"/>
        <v>0</v>
      </c>
      <c r="L673" s="15">
        <f t="shared" si="88"/>
        <v>0</v>
      </c>
      <c r="M673" s="15">
        <f t="shared" si="89"/>
        <v>0</v>
      </c>
      <c r="N673" s="15">
        <f t="shared" si="90"/>
        <v>215.77</v>
      </c>
      <c r="O673" s="22">
        <f t="shared" si="83"/>
        <v>0</v>
      </c>
    </row>
    <row r="674" spans="1:15" ht="25.5" x14ac:dyDescent="0.2">
      <c r="A674" s="1" t="s">
        <v>798</v>
      </c>
      <c r="B674" s="1" t="s">
        <v>59</v>
      </c>
      <c r="C674" s="2" t="s">
        <v>16</v>
      </c>
      <c r="D674" s="14">
        <v>5779.51</v>
      </c>
      <c r="E674" s="13">
        <v>0</v>
      </c>
      <c r="F674" s="13">
        <f>'Memorial de Cálculo'!K674:K674</f>
        <v>0</v>
      </c>
      <c r="G674" s="13">
        <f t="shared" si="86"/>
        <v>0</v>
      </c>
      <c r="H674" s="13">
        <f t="shared" si="87"/>
        <v>5779.51</v>
      </c>
      <c r="I674" s="15">
        <v>0.66</v>
      </c>
      <c r="J674" s="15">
        <f t="shared" si="84"/>
        <v>3814.48</v>
      </c>
      <c r="K674" s="15">
        <f t="shared" si="85"/>
        <v>0</v>
      </c>
      <c r="L674" s="15">
        <f t="shared" si="88"/>
        <v>0</v>
      </c>
      <c r="M674" s="15">
        <f t="shared" si="89"/>
        <v>0</v>
      </c>
      <c r="N674" s="15">
        <f t="shared" si="90"/>
        <v>3814.48</v>
      </c>
      <c r="O674" s="22">
        <f t="shared" si="83"/>
        <v>0</v>
      </c>
    </row>
    <row r="675" spans="1:15" ht="25.5" x14ac:dyDescent="0.2">
      <c r="A675" s="1" t="s">
        <v>799</v>
      </c>
      <c r="B675" s="1" t="s">
        <v>74</v>
      </c>
      <c r="C675" s="2" t="s">
        <v>6</v>
      </c>
      <c r="D675" s="14">
        <v>1975.83</v>
      </c>
      <c r="E675" s="13">
        <v>0</v>
      </c>
      <c r="F675" s="13">
        <f>'Memorial de Cálculo'!K675:K675</f>
        <v>0</v>
      </c>
      <c r="G675" s="13">
        <f t="shared" si="86"/>
        <v>0</v>
      </c>
      <c r="H675" s="13">
        <f t="shared" si="87"/>
        <v>1975.83</v>
      </c>
      <c r="I675" s="15">
        <v>2.3199999999999998</v>
      </c>
      <c r="J675" s="15">
        <f t="shared" si="84"/>
        <v>4583.93</v>
      </c>
      <c r="K675" s="15">
        <f t="shared" si="85"/>
        <v>0</v>
      </c>
      <c r="L675" s="15">
        <f t="shared" si="88"/>
        <v>0</v>
      </c>
      <c r="M675" s="15">
        <f t="shared" si="89"/>
        <v>0</v>
      </c>
      <c r="N675" s="15">
        <f t="shared" si="90"/>
        <v>4583.93</v>
      </c>
      <c r="O675" s="22">
        <f t="shared" si="83"/>
        <v>0</v>
      </c>
    </row>
    <row r="676" spans="1:15" ht="38.25" x14ac:dyDescent="0.2">
      <c r="A676" s="1" t="s">
        <v>800</v>
      </c>
      <c r="B676" s="1" t="s">
        <v>76</v>
      </c>
      <c r="C676" s="2" t="s">
        <v>12</v>
      </c>
      <c r="D676" s="14">
        <v>197.58</v>
      </c>
      <c r="E676" s="13">
        <v>0</v>
      </c>
      <c r="F676" s="13">
        <f>'Memorial de Cálculo'!K676:K676</f>
        <v>0</v>
      </c>
      <c r="G676" s="13">
        <f t="shared" si="86"/>
        <v>0</v>
      </c>
      <c r="H676" s="13">
        <f t="shared" si="87"/>
        <v>197.58</v>
      </c>
      <c r="I676" s="15">
        <v>11.06</v>
      </c>
      <c r="J676" s="15">
        <f t="shared" si="84"/>
        <v>2185.23</v>
      </c>
      <c r="K676" s="15">
        <f t="shared" si="85"/>
        <v>0</v>
      </c>
      <c r="L676" s="15">
        <f t="shared" si="88"/>
        <v>0</v>
      </c>
      <c r="M676" s="15">
        <f t="shared" si="89"/>
        <v>0</v>
      </c>
      <c r="N676" s="15">
        <f t="shared" si="90"/>
        <v>2185.23</v>
      </c>
      <c r="O676" s="22">
        <f t="shared" si="83"/>
        <v>0</v>
      </c>
    </row>
    <row r="677" spans="1:15" ht="25.5" x14ac:dyDescent="0.2">
      <c r="A677" s="1" t="s">
        <v>801</v>
      </c>
      <c r="B677" s="1" t="s">
        <v>78</v>
      </c>
      <c r="C677" s="2" t="s">
        <v>12</v>
      </c>
      <c r="D677" s="14">
        <v>256.86</v>
      </c>
      <c r="E677" s="13">
        <v>0</v>
      </c>
      <c r="F677" s="13">
        <f>'Memorial de Cálculo'!K677:K677</f>
        <v>0</v>
      </c>
      <c r="G677" s="13">
        <f t="shared" si="86"/>
        <v>0</v>
      </c>
      <c r="H677" s="13">
        <f t="shared" si="87"/>
        <v>256.86</v>
      </c>
      <c r="I677" s="15">
        <v>11.04</v>
      </c>
      <c r="J677" s="15">
        <f t="shared" si="84"/>
        <v>2835.73</v>
      </c>
      <c r="K677" s="15">
        <f t="shared" si="85"/>
        <v>0</v>
      </c>
      <c r="L677" s="15">
        <f t="shared" si="88"/>
        <v>0</v>
      </c>
      <c r="M677" s="15">
        <f t="shared" si="89"/>
        <v>0</v>
      </c>
      <c r="N677" s="15">
        <f t="shared" si="90"/>
        <v>2835.73</v>
      </c>
      <c r="O677" s="22">
        <f t="shared" si="83"/>
        <v>0</v>
      </c>
    </row>
    <row r="678" spans="1:15" ht="25.5" x14ac:dyDescent="0.2">
      <c r="A678" s="1" t="s">
        <v>802</v>
      </c>
      <c r="B678" s="1" t="s">
        <v>803</v>
      </c>
      <c r="C678" s="2" t="s">
        <v>81</v>
      </c>
      <c r="D678" s="14">
        <v>5779.3</v>
      </c>
      <c r="E678" s="13">
        <v>0</v>
      </c>
      <c r="F678" s="13">
        <f>'Memorial de Cálculo'!K678:K678</f>
        <v>0</v>
      </c>
      <c r="G678" s="13">
        <f t="shared" si="86"/>
        <v>0</v>
      </c>
      <c r="H678" s="13">
        <f t="shared" si="87"/>
        <v>5779.3</v>
      </c>
      <c r="I678" s="15">
        <v>1.32</v>
      </c>
      <c r="J678" s="15">
        <f t="shared" si="84"/>
        <v>7628.68</v>
      </c>
      <c r="K678" s="15">
        <f t="shared" si="85"/>
        <v>0</v>
      </c>
      <c r="L678" s="15">
        <f t="shared" si="88"/>
        <v>0</v>
      </c>
      <c r="M678" s="15">
        <f t="shared" si="89"/>
        <v>0</v>
      </c>
      <c r="N678" s="15">
        <f t="shared" si="90"/>
        <v>7628.68</v>
      </c>
      <c r="O678" s="22">
        <f t="shared" si="83"/>
        <v>0</v>
      </c>
    </row>
    <row r="679" spans="1:15" ht="25.5" x14ac:dyDescent="0.2">
      <c r="A679" s="1" t="s">
        <v>804</v>
      </c>
      <c r="B679" s="1" t="s">
        <v>83</v>
      </c>
      <c r="C679" s="2" t="s">
        <v>12</v>
      </c>
      <c r="D679" s="14">
        <v>197.58</v>
      </c>
      <c r="E679" s="13">
        <v>0</v>
      </c>
      <c r="F679" s="13">
        <f>'Memorial de Cálculo'!K679:K679</f>
        <v>0</v>
      </c>
      <c r="G679" s="13">
        <f t="shared" si="86"/>
        <v>0</v>
      </c>
      <c r="H679" s="13">
        <f t="shared" si="87"/>
        <v>197.58</v>
      </c>
      <c r="I679" s="15">
        <v>3.82</v>
      </c>
      <c r="J679" s="15">
        <f t="shared" si="84"/>
        <v>754.76</v>
      </c>
      <c r="K679" s="15">
        <f t="shared" si="85"/>
        <v>0</v>
      </c>
      <c r="L679" s="15">
        <f t="shared" si="88"/>
        <v>0</v>
      </c>
      <c r="M679" s="15">
        <f t="shared" si="89"/>
        <v>0</v>
      </c>
      <c r="N679" s="15">
        <f t="shared" si="90"/>
        <v>754.76</v>
      </c>
      <c r="O679" s="22">
        <f t="shared" si="83"/>
        <v>0</v>
      </c>
    </row>
    <row r="680" spans="1:15" ht="25.5" x14ac:dyDescent="0.2">
      <c r="A680" s="1" t="s">
        <v>805</v>
      </c>
      <c r="B680" s="1" t="s">
        <v>17</v>
      </c>
      <c r="C680" s="2" t="s">
        <v>6</v>
      </c>
      <c r="D680" s="14">
        <v>1975.83</v>
      </c>
      <c r="E680" s="13">
        <v>0</v>
      </c>
      <c r="F680" s="13">
        <f>'Memorial de Cálculo'!K680:K680</f>
        <v>0</v>
      </c>
      <c r="G680" s="13">
        <f t="shared" si="86"/>
        <v>0</v>
      </c>
      <c r="H680" s="13">
        <f t="shared" si="87"/>
        <v>1975.83</v>
      </c>
      <c r="I680" s="15">
        <v>104.79</v>
      </c>
      <c r="J680" s="15">
        <f t="shared" si="84"/>
        <v>207047.23</v>
      </c>
      <c r="K680" s="15">
        <f t="shared" si="85"/>
        <v>0</v>
      </c>
      <c r="L680" s="15">
        <f t="shared" si="88"/>
        <v>0</v>
      </c>
      <c r="M680" s="15">
        <f t="shared" si="89"/>
        <v>0</v>
      </c>
      <c r="N680" s="15">
        <f t="shared" si="90"/>
        <v>207047.23</v>
      </c>
      <c r="O680" s="22">
        <f t="shared" si="83"/>
        <v>0</v>
      </c>
    </row>
    <row r="681" spans="1:15" ht="38.25" x14ac:dyDescent="0.2">
      <c r="A681" s="1" t="s">
        <v>806</v>
      </c>
      <c r="B681" s="1" t="s">
        <v>86</v>
      </c>
      <c r="C681" s="2" t="s">
        <v>19</v>
      </c>
      <c r="D681" s="14">
        <v>658.61</v>
      </c>
      <c r="E681" s="13">
        <v>0</v>
      </c>
      <c r="F681" s="13">
        <f>'Memorial de Cálculo'!K681:K681</f>
        <v>0</v>
      </c>
      <c r="G681" s="13">
        <f t="shared" si="86"/>
        <v>0</v>
      </c>
      <c r="H681" s="13">
        <f t="shared" si="87"/>
        <v>658.61</v>
      </c>
      <c r="I681" s="15">
        <v>52.07</v>
      </c>
      <c r="J681" s="15">
        <f t="shared" si="84"/>
        <v>34293.82</v>
      </c>
      <c r="K681" s="15">
        <f t="shared" si="85"/>
        <v>0</v>
      </c>
      <c r="L681" s="15">
        <f t="shared" si="88"/>
        <v>0</v>
      </c>
      <c r="M681" s="15">
        <f t="shared" si="89"/>
        <v>0</v>
      </c>
      <c r="N681" s="15">
        <f t="shared" si="90"/>
        <v>34293.82</v>
      </c>
      <c r="O681" s="22">
        <f t="shared" si="83"/>
        <v>0</v>
      </c>
    </row>
    <row r="682" spans="1:15" ht="25.5" x14ac:dyDescent="0.2">
      <c r="A682" s="1" t="s">
        <v>807</v>
      </c>
      <c r="B682" s="1" t="s">
        <v>88</v>
      </c>
      <c r="C682" s="2" t="s">
        <v>7</v>
      </c>
      <c r="D682" s="14">
        <v>658.61</v>
      </c>
      <c r="E682" s="13">
        <v>0</v>
      </c>
      <c r="F682" s="13">
        <f>'Memorial de Cálculo'!K682:K682</f>
        <v>0</v>
      </c>
      <c r="G682" s="13">
        <f t="shared" si="86"/>
        <v>0</v>
      </c>
      <c r="H682" s="13">
        <f t="shared" si="87"/>
        <v>658.61</v>
      </c>
      <c r="I682" s="15">
        <v>7.42</v>
      </c>
      <c r="J682" s="15">
        <f t="shared" si="84"/>
        <v>4886.8900000000003</v>
      </c>
      <c r="K682" s="15">
        <f t="shared" si="85"/>
        <v>0</v>
      </c>
      <c r="L682" s="15">
        <f t="shared" si="88"/>
        <v>0</v>
      </c>
      <c r="M682" s="15">
        <f t="shared" si="89"/>
        <v>0</v>
      </c>
      <c r="N682" s="15">
        <f t="shared" si="90"/>
        <v>4886.8900000000003</v>
      </c>
      <c r="O682" s="22">
        <f t="shared" si="83"/>
        <v>0</v>
      </c>
    </row>
    <row r="683" spans="1:15" x14ac:dyDescent="0.2">
      <c r="A683" s="1" t="s">
        <v>808</v>
      </c>
      <c r="B683" s="1" t="s">
        <v>18</v>
      </c>
      <c r="C683" s="2" t="s">
        <v>7</v>
      </c>
      <c r="D683" s="14">
        <v>50</v>
      </c>
      <c r="E683" s="13">
        <v>0</v>
      </c>
      <c r="F683" s="13">
        <f>'Memorial de Cálculo'!K683:K683</f>
        <v>0</v>
      </c>
      <c r="G683" s="13">
        <f t="shared" si="86"/>
        <v>0</v>
      </c>
      <c r="H683" s="13">
        <f t="shared" si="87"/>
        <v>50</v>
      </c>
      <c r="I683" s="15">
        <v>42.56</v>
      </c>
      <c r="J683" s="15">
        <f t="shared" si="84"/>
        <v>2128</v>
      </c>
      <c r="K683" s="15">
        <f t="shared" si="85"/>
        <v>0</v>
      </c>
      <c r="L683" s="15">
        <f t="shared" si="88"/>
        <v>0</v>
      </c>
      <c r="M683" s="15">
        <f t="shared" si="89"/>
        <v>0</v>
      </c>
      <c r="N683" s="15">
        <f t="shared" si="90"/>
        <v>2128</v>
      </c>
      <c r="O683" s="22">
        <f t="shared" si="83"/>
        <v>0</v>
      </c>
    </row>
    <row r="684" spans="1:15" x14ac:dyDescent="0.2">
      <c r="A684" s="1" t="s">
        <v>809</v>
      </c>
      <c r="B684" s="1" t="s">
        <v>91</v>
      </c>
      <c r="C684" s="2" t="s">
        <v>19</v>
      </c>
      <c r="D684" s="14">
        <v>658.61</v>
      </c>
      <c r="E684" s="13">
        <v>0</v>
      </c>
      <c r="F684" s="13">
        <f>'Memorial de Cálculo'!K684:K684</f>
        <v>0</v>
      </c>
      <c r="G684" s="13">
        <f t="shared" si="86"/>
        <v>0</v>
      </c>
      <c r="H684" s="13">
        <f t="shared" si="87"/>
        <v>658.61</v>
      </c>
      <c r="I684" s="15">
        <v>1.58</v>
      </c>
      <c r="J684" s="15">
        <f t="shared" si="84"/>
        <v>1040.5999999999999</v>
      </c>
      <c r="K684" s="15">
        <f t="shared" si="85"/>
        <v>0</v>
      </c>
      <c r="L684" s="15">
        <f t="shared" si="88"/>
        <v>0</v>
      </c>
      <c r="M684" s="15">
        <f t="shared" si="89"/>
        <v>0</v>
      </c>
      <c r="N684" s="15">
        <f t="shared" si="90"/>
        <v>1040.5999999999999</v>
      </c>
      <c r="O684" s="22">
        <f t="shared" si="83"/>
        <v>0</v>
      </c>
    </row>
    <row r="685" spans="1:15" x14ac:dyDescent="0.2">
      <c r="A685" s="7" t="s">
        <v>810</v>
      </c>
      <c r="B685" s="7" t="s">
        <v>648</v>
      </c>
      <c r="C685" s="8"/>
      <c r="D685" s="16"/>
      <c r="E685" s="17"/>
      <c r="F685" s="17"/>
      <c r="G685" s="17"/>
      <c r="H685" s="17"/>
      <c r="I685" s="18"/>
      <c r="J685" s="19">
        <f>SUM(J686:J697)</f>
        <v>123317.87</v>
      </c>
      <c r="K685" s="19">
        <f>SUM(K686:K697)</f>
        <v>0</v>
      </c>
      <c r="L685" s="19">
        <f>SUM(L686:L697)</f>
        <v>0</v>
      </c>
      <c r="M685" s="19">
        <f>SUM(M686:M697)</f>
        <v>0</v>
      </c>
      <c r="N685" s="19">
        <f>SUM(N686:N697)</f>
        <v>123317.87</v>
      </c>
      <c r="O685" s="23">
        <f t="shared" si="83"/>
        <v>0</v>
      </c>
    </row>
    <row r="686" spans="1:15" x14ac:dyDescent="0.2">
      <c r="A686" s="1" t="s">
        <v>811</v>
      </c>
      <c r="B686" s="1" t="s">
        <v>129</v>
      </c>
      <c r="C686" s="2" t="s">
        <v>7</v>
      </c>
      <c r="D686" s="14">
        <v>182.77</v>
      </c>
      <c r="E686" s="13">
        <v>0</v>
      </c>
      <c r="F686" s="13">
        <f>'Memorial de Cálculo'!K686:K686</f>
        <v>0</v>
      </c>
      <c r="G686" s="13">
        <f t="shared" si="86"/>
        <v>0</v>
      </c>
      <c r="H686" s="13">
        <f t="shared" si="87"/>
        <v>182.77</v>
      </c>
      <c r="I686" s="15">
        <v>1.92</v>
      </c>
      <c r="J686" s="15">
        <f t="shared" si="84"/>
        <v>350.92</v>
      </c>
      <c r="K686" s="15">
        <f t="shared" si="85"/>
        <v>0</v>
      </c>
      <c r="L686" s="15">
        <f t="shared" si="88"/>
        <v>0</v>
      </c>
      <c r="M686" s="15">
        <f t="shared" si="89"/>
        <v>0</v>
      </c>
      <c r="N686" s="15">
        <f t="shared" si="90"/>
        <v>350.92</v>
      </c>
      <c r="O686" s="22">
        <f t="shared" si="83"/>
        <v>0</v>
      </c>
    </row>
    <row r="687" spans="1:15" ht="38.25" x14ac:dyDescent="0.2">
      <c r="A687" s="1" t="s">
        <v>812</v>
      </c>
      <c r="B687" s="1" t="s">
        <v>131</v>
      </c>
      <c r="C687" s="2" t="s">
        <v>12</v>
      </c>
      <c r="D687" s="14">
        <v>353.94</v>
      </c>
      <c r="E687" s="13">
        <v>0</v>
      </c>
      <c r="F687" s="13">
        <f>'Memorial de Cálculo'!K687:K687</f>
        <v>0</v>
      </c>
      <c r="G687" s="13">
        <f t="shared" si="86"/>
        <v>0</v>
      </c>
      <c r="H687" s="13">
        <f t="shared" si="87"/>
        <v>353.94</v>
      </c>
      <c r="I687" s="15">
        <v>12.11</v>
      </c>
      <c r="J687" s="15">
        <f t="shared" si="84"/>
        <v>4286.21</v>
      </c>
      <c r="K687" s="15">
        <f t="shared" si="85"/>
        <v>0</v>
      </c>
      <c r="L687" s="15">
        <f t="shared" si="88"/>
        <v>0</v>
      </c>
      <c r="M687" s="15">
        <f t="shared" si="89"/>
        <v>0</v>
      </c>
      <c r="N687" s="15">
        <f t="shared" si="90"/>
        <v>4286.21</v>
      </c>
      <c r="O687" s="22">
        <f t="shared" si="83"/>
        <v>0</v>
      </c>
    </row>
    <row r="688" spans="1:15" x14ac:dyDescent="0.2">
      <c r="A688" s="1" t="s">
        <v>813</v>
      </c>
      <c r="B688" s="1" t="s">
        <v>71</v>
      </c>
      <c r="C688" s="2" t="s">
        <v>12</v>
      </c>
      <c r="D688" s="14">
        <v>345.52</v>
      </c>
      <c r="E688" s="13">
        <v>0</v>
      </c>
      <c r="F688" s="13">
        <f>'Memorial de Cálculo'!K688:K688</f>
        <v>0</v>
      </c>
      <c r="G688" s="13">
        <f t="shared" si="86"/>
        <v>0</v>
      </c>
      <c r="H688" s="13">
        <f t="shared" si="87"/>
        <v>345.52</v>
      </c>
      <c r="I688" s="15">
        <v>0.84</v>
      </c>
      <c r="J688" s="15">
        <f t="shared" si="84"/>
        <v>290.24</v>
      </c>
      <c r="K688" s="15">
        <f t="shared" si="85"/>
        <v>0</v>
      </c>
      <c r="L688" s="15">
        <f t="shared" si="88"/>
        <v>0</v>
      </c>
      <c r="M688" s="15">
        <f t="shared" si="89"/>
        <v>0</v>
      </c>
      <c r="N688" s="15">
        <f t="shared" si="90"/>
        <v>290.24</v>
      </c>
      <c r="O688" s="22">
        <f t="shared" si="83"/>
        <v>0</v>
      </c>
    </row>
    <row r="689" spans="1:15" ht="25.5" x14ac:dyDescent="0.2">
      <c r="A689" s="1" t="s">
        <v>814</v>
      </c>
      <c r="B689" s="1" t="s">
        <v>434</v>
      </c>
      <c r="C689" s="2" t="s">
        <v>16</v>
      </c>
      <c r="D689" s="14">
        <v>7774.11</v>
      </c>
      <c r="E689" s="13">
        <v>0</v>
      </c>
      <c r="F689" s="13">
        <f>'Memorial de Cálculo'!K689:K689</f>
        <v>0</v>
      </c>
      <c r="G689" s="13">
        <f t="shared" si="86"/>
        <v>0</v>
      </c>
      <c r="H689" s="13">
        <f t="shared" si="87"/>
        <v>7774.11</v>
      </c>
      <c r="I689" s="15">
        <v>0.66</v>
      </c>
      <c r="J689" s="15">
        <f t="shared" si="84"/>
        <v>5130.91</v>
      </c>
      <c r="K689" s="15">
        <f t="shared" si="85"/>
        <v>0</v>
      </c>
      <c r="L689" s="15">
        <f t="shared" si="88"/>
        <v>0</v>
      </c>
      <c r="M689" s="15">
        <f t="shared" si="89"/>
        <v>0</v>
      </c>
      <c r="N689" s="15">
        <f t="shared" si="90"/>
        <v>5130.91</v>
      </c>
      <c r="O689" s="22">
        <f t="shared" si="83"/>
        <v>0</v>
      </c>
    </row>
    <row r="690" spans="1:15" ht="25.5" x14ac:dyDescent="0.2">
      <c r="A690" s="1" t="s">
        <v>815</v>
      </c>
      <c r="B690" s="1" t="s">
        <v>133</v>
      </c>
      <c r="C690" s="2" t="s">
        <v>12</v>
      </c>
      <c r="D690" s="14">
        <v>23.91</v>
      </c>
      <c r="E690" s="13">
        <v>0</v>
      </c>
      <c r="F690" s="13">
        <f>'Memorial de Cálculo'!K690:K690</f>
        <v>0</v>
      </c>
      <c r="G690" s="13">
        <f t="shared" si="86"/>
        <v>0</v>
      </c>
      <c r="H690" s="13">
        <f t="shared" si="87"/>
        <v>23.91</v>
      </c>
      <c r="I690" s="15">
        <v>141.11000000000001</v>
      </c>
      <c r="J690" s="15">
        <f t="shared" si="84"/>
        <v>3373.94</v>
      </c>
      <c r="K690" s="15">
        <f t="shared" si="85"/>
        <v>0</v>
      </c>
      <c r="L690" s="15">
        <f t="shared" si="88"/>
        <v>0</v>
      </c>
      <c r="M690" s="15">
        <f t="shared" si="89"/>
        <v>0</v>
      </c>
      <c r="N690" s="15">
        <f t="shared" si="90"/>
        <v>3373.94</v>
      </c>
      <c r="O690" s="22">
        <f t="shared" si="83"/>
        <v>0</v>
      </c>
    </row>
    <row r="691" spans="1:15" ht="38.25" x14ac:dyDescent="0.2">
      <c r="A691" s="1" t="s">
        <v>816</v>
      </c>
      <c r="B691" s="1" t="s">
        <v>135</v>
      </c>
      <c r="C691" s="2" t="s">
        <v>19</v>
      </c>
      <c r="D691" s="14">
        <v>45.43</v>
      </c>
      <c r="E691" s="13">
        <v>0</v>
      </c>
      <c r="F691" s="13">
        <f>'Memorial de Cálculo'!K691:K691</f>
        <v>0</v>
      </c>
      <c r="G691" s="13">
        <f t="shared" si="86"/>
        <v>0</v>
      </c>
      <c r="H691" s="13">
        <f t="shared" si="87"/>
        <v>45.43</v>
      </c>
      <c r="I691" s="15">
        <v>149.16999999999999</v>
      </c>
      <c r="J691" s="15">
        <f t="shared" si="84"/>
        <v>6776.79</v>
      </c>
      <c r="K691" s="15">
        <f t="shared" si="85"/>
        <v>0</v>
      </c>
      <c r="L691" s="15">
        <f t="shared" si="88"/>
        <v>0</v>
      </c>
      <c r="M691" s="15">
        <f t="shared" si="89"/>
        <v>0</v>
      </c>
      <c r="N691" s="15">
        <f t="shared" si="90"/>
        <v>6776.79</v>
      </c>
      <c r="O691" s="22">
        <f t="shared" si="83"/>
        <v>0</v>
      </c>
    </row>
    <row r="692" spans="1:15" ht="38.25" x14ac:dyDescent="0.2">
      <c r="A692" s="1" t="s">
        <v>817</v>
      </c>
      <c r="B692" s="1" t="s">
        <v>137</v>
      </c>
      <c r="C692" s="2" t="s">
        <v>19</v>
      </c>
      <c r="D692" s="14">
        <v>136.74</v>
      </c>
      <c r="E692" s="13">
        <v>0</v>
      </c>
      <c r="F692" s="13">
        <f>'Memorial de Cálculo'!K692:K692</f>
        <v>0</v>
      </c>
      <c r="G692" s="13">
        <f t="shared" si="86"/>
        <v>0</v>
      </c>
      <c r="H692" s="13">
        <f t="shared" si="87"/>
        <v>136.74</v>
      </c>
      <c r="I692" s="15">
        <v>264.60000000000002</v>
      </c>
      <c r="J692" s="15">
        <f t="shared" si="84"/>
        <v>36181.4</v>
      </c>
      <c r="K692" s="15">
        <f t="shared" si="85"/>
        <v>0</v>
      </c>
      <c r="L692" s="15">
        <f t="shared" si="88"/>
        <v>0</v>
      </c>
      <c r="M692" s="15">
        <f t="shared" si="89"/>
        <v>0</v>
      </c>
      <c r="N692" s="15">
        <f t="shared" si="90"/>
        <v>36181.4</v>
      </c>
      <c r="O692" s="22">
        <f t="shared" si="83"/>
        <v>0</v>
      </c>
    </row>
    <row r="693" spans="1:15" ht="25.5" x14ac:dyDescent="0.2">
      <c r="A693" s="1" t="s">
        <v>818</v>
      </c>
      <c r="B693" s="1" t="s">
        <v>139</v>
      </c>
      <c r="C693" s="2" t="s">
        <v>12</v>
      </c>
      <c r="D693" s="14">
        <v>345.52</v>
      </c>
      <c r="E693" s="13">
        <v>0</v>
      </c>
      <c r="F693" s="13">
        <f>'Memorial de Cálculo'!K693:K693</f>
        <v>0</v>
      </c>
      <c r="G693" s="13">
        <f t="shared" si="86"/>
        <v>0</v>
      </c>
      <c r="H693" s="13">
        <f t="shared" si="87"/>
        <v>345.52</v>
      </c>
      <c r="I693" s="15">
        <v>113.15</v>
      </c>
      <c r="J693" s="15">
        <f t="shared" si="84"/>
        <v>39095.589999999997</v>
      </c>
      <c r="K693" s="15">
        <f t="shared" si="85"/>
        <v>0</v>
      </c>
      <c r="L693" s="15">
        <f t="shared" si="88"/>
        <v>0</v>
      </c>
      <c r="M693" s="15">
        <f t="shared" si="89"/>
        <v>0</v>
      </c>
      <c r="N693" s="15">
        <f t="shared" si="90"/>
        <v>39095.589999999997</v>
      </c>
      <c r="O693" s="22">
        <f t="shared" si="83"/>
        <v>0</v>
      </c>
    </row>
    <row r="694" spans="1:15" ht="25.5" x14ac:dyDescent="0.2">
      <c r="A694" s="1" t="s">
        <v>819</v>
      </c>
      <c r="B694" s="1" t="s">
        <v>434</v>
      </c>
      <c r="C694" s="2" t="s">
        <v>16</v>
      </c>
      <c r="D694" s="14">
        <v>15548.22</v>
      </c>
      <c r="E694" s="13">
        <v>0</v>
      </c>
      <c r="F694" s="13">
        <f>'Memorial de Cálculo'!K694:K694</f>
        <v>0</v>
      </c>
      <c r="G694" s="13">
        <f t="shared" si="86"/>
        <v>0</v>
      </c>
      <c r="H694" s="13">
        <f t="shared" si="87"/>
        <v>15548.22</v>
      </c>
      <c r="I694" s="15">
        <v>0.66</v>
      </c>
      <c r="J694" s="15">
        <f t="shared" si="84"/>
        <v>10261.83</v>
      </c>
      <c r="K694" s="15">
        <f t="shared" si="85"/>
        <v>0</v>
      </c>
      <c r="L694" s="15">
        <f t="shared" si="88"/>
        <v>0</v>
      </c>
      <c r="M694" s="15">
        <f t="shared" si="89"/>
        <v>0</v>
      </c>
      <c r="N694" s="15">
        <f t="shared" si="90"/>
        <v>10261.83</v>
      </c>
      <c r="O694" s="22">
        <f t="shared" si="83"/>
        <v>0</v>
      </c>
    </row>
    <row r="695" spans="1:15" ht="25.5" x14ac:dyDescent="0.2">
      <c r="A695" s="1" t="s">
        <v>820</v>
      </c>
      <c r="B695" s="1" t="s">
        <v>141</v>
      </c>
      <c r="C695" s="2" t="s">
        <v>9</v>
      </c>
      <c r="D695" s="14">
        <v>8</v>
      </c>
      <c r="E695" s="13">
        <v>0</v>
      </c>
      <c r="F695" s="13">
        <f>'Memorial de Cálculo'!K695:K695</f>
        <v>0</v>
      </c>
      <c r="G695" s="13">
        <f t="shared" si="86"/>
        <v>0</v>
      </c>
      <c r="H695" s="13">
        <f t="shared" si="87"/>
        <v>8</v>
      </c>
      <c r="I695" s="15">
        <v>754.13</v>
      </c>
      <c r="J695" s="15">
        <f t="shared" si="84"/>
        <v>6033.04</v>
      </c>
      <c r="K695" s="15">
        <f t="shared" si="85"/>
        <v>0</v>
      </c>
      <c r="L695" s="15">
        <f t="shared" si="88"/>
        <v>0</v>
      </c>
      <c r="M695" s="15">
        <f t="shared" si="89"/>
        <v>0</v>
      </c>
      <c r="N695" s="15">
        <f t="shared" si="90"/>
        <v>6033.04</v>
      </c>
      <c r="O695" s="22">
        <f t="shared" si="83"/>
        <v>0</v>
      </c>
    </row>
    <row r="696" spans="1:15" ht="25.5" x14ac:dyDescent="0.2">
      <c r="A696" s="1" t="s">
        <v>821</v>
      </c>
      <c r="B696" s="1" t="s">
        <v>144</v>
      </c>
      <c r="C696" s="2" t="s">
        <v>9</v>
      </c>
      <c r="D696" s="14">
        <v>4</v>
      </c>
      <c r="E696" s="13">
        <v>0</v>
      </c>
      <c r="F696" s="13">
        <f>'Memorial de Cálculo'!K696:K696</f>
        <v>0</v>
      </c>
      <c r="G696" s="13">
        <f t="shared" si="86"/>
        <v>0</v>
      </c>
      <c r="H696" s="13">
        <f t="shared" si="87"/>
        <v>4</v>
      </c>
      <c r="I696" s="15">
        <v>2393.75</v>
      </c>
      <c r="J696" s="15">
        <f t="shared" si="84"/>
        <v>9575</v>
      </c>
      <c r="K696" s="15">
        <f t="shared" si="85"/>
        <v>0</v>
      </c>
      <c r="L696" s="15">
        <f t="shared" si="88"/>
        <v>0</v>
      </c>
      <c r="M696" s="15">
        <f t="shared" si="89"/>
        <v>0</v>
      </c>
      <c r="N696" s="15">
        <f t="shared" si="90"/>
        <v>9575</v>
      </c>
      <c r="O696" s="22">
        <f t="shared" si="83"/>
        <v>0</v>
      </c>
    </row>
    <row r="697" spans="1:15" x14ac:dyDescent="0.2">
      <c r="A697" s="1" t="s">
        <v>822</v>
      </c>
      <c r="B697" s="1" t="s">
        <v>352</v>
      </c>
      <c r="C697" s="2" t="s">
        <v>10</v>
      </c>
      <c r="D697" s="14">
        <v>1</v>
      </c>
      <c r="E697" s="13">
        <v>0</v>
      </c>
      <c r="F697" s="13">
        <f>'Memorial de Cálculo'!K697:K697</f>
        <v>0</v>
      </c>
      <c r="G697" s="13">
        <f t="shared" si="86"/>
        <v>0</v>
      </c>
      <c r="H697" s="13">
        <f t="shared" si="87"/>
        <v>1</v>
      </c>
      <c r="I697" s="15">
        <v>1962</v>
      </c>
      <c r="J697" s="15">
        <f t="shared" si="84"/>
        <v>1962</v>
      </c>
      <c r="K697" s="15">
        <f t="shared" si="85"/>
        <v>0</v>
      </c>
      <c r="L697" s="15">
        <f t="shared" si="88"/>
        <v>0</v>
      </c>
      <c r="M697" s="15">
        <f t="shared" si="89"/>
        <v>0</v>
      </c>
      <c r="N697" s="15">
        <f t="shared" si="90"/>
        <v>1962</v>
      </c>
      <c r="O697" s="22">
        <f t="shared" si="83"/>
        <v>0</v>
      </c>
    </row>
    <row r="698" spans="1:15" x14ac:dyDescent="0.2">
      <c r="A698" s="7" t="s">
        <v>823</v>
      </c>
      <c r="B698" s="7" t="s">
        <v>824</v>
      </c>
      <c r="C698" s="8"/>
      <c r="D698" s="16"/>
      <c r="E698" s="17"/>
      <c r="F698" s="17"/>
      <c r="G698" s="17"/>
      <c r="H698" s="17"/>
      <c r="I698" s="18"/>
      <c r="J698" s="19">
        <f>SUM(J699)</f>
        <v>66745.56</v>
      </c>
      <c r="K698" s="19">
        <f>SUM(K699)</f>
        <v>65568.039999999994</v>
      </c>
      <c r="L698" s="19">
        <f>SUM(L699)</f>
        <v>-181.07</v>
      </c>
      <c r="M698" s="19">
        <f>SUM(M699)</f>
        <v>65386.97</v>
      </c>
      <c r="N698" s="19">
        <f>SUM(N699)</f>
        <v>1358.5900000000001</v>
      </c>
      <c r="O698" s="23">
        <f t="shared" si="83"/>
        <v>0.97964523782555724</v>
      </c>
    </row>
    <row r="699" spans="1:15" x14ac:dyDescent="0.2">
      <c r="A699" s="7" t="s">
        <v>825</v>
      </c>
      <c r="B699" s="7" t="s">
        <v>14</v>
      </c>
      <c r="C699" s="8"/>
      <c r="D699" s="16"/>
      <c r="E699" s="17"/>
      <c r="F699" s="17"/>
      <c r="G699" s="17"/>
      <c r="H699" s="17"/>
      <c r="I699" s="18"/>
      <c r="J699" s="19">
        <f>SUM(J700:J713)</f>
        <v>66745.56</v>
      </c>
      <c r="K699" s="19">
        <f>SUM(K700:K713)</f>
        <v>65568.039999999994</v>
      </c>
      <c r="L699" s="19">
        <f>SUM(L700:L713)</f>
        <v>-181.07</v>
      </c>
      <c r="M699" s="19">
        <f>SUM(M700:M713)</f>
        <v>65386.97</v>
      </c>
      <c r="N699" s="19">
        <f>SUM(N700:N713)</f>
        <v>1358.5900000000001</v>
      </c>
      <c r="O699" s="23">
        <f t="shared" si="83"/>
        <v>0.97964523782555724</v>
      </c>
    </row>
    <row r="700" spans="1:15" x14ac:dyDescent="0.2">
      <c r="A700" s="1" t="s">
        <v>826</v>
      </c>
      <c r="B700" s="1" t="s">
        <v>67</v>
      </c>
      <c r="C700" s="2" t="s">
        <v>19</v>
      </c>
      <c r="D700" s="14">
        <v>79.099999999999994</v>
      </c>
      <c r="E700" s="13">
        <v>79</v>
      </c>
      <c r="F700" s="13">
        <f>'Memorial de Cálculo'!K700:K700</f>
        <v>0</v>
      </c>
      <c r="G700" s="13">
        <f t="shared" si="86"/>
        <v>79</v>
      </c>
      <c r="H700" s="13">
        <f t="shared" si="87"/>
        <v>9.9999999999994316E-2</v>
      </c>
      <c r="I700" s="15">
        <v>0.38</v>
      </c>
      <c r="J700" s="15">
        <f t="shared" si="84"/>
        <v>30.06</v>
      </c>
      <c r="K700" s="15">
        <f t="shared" si="85"/>
        <v>30.02</v>
      </c>
      <c r="L700" s="15">
        <f t="shared" si="88"/>
        <v>0</v>
      </c>
      <c r="M700" s="15">
        <f t="shared" si="89"/>
        <v>30.02</v>
      </c>
      <c r="N700" s="15">
        <f t="shared" si="90"/>
        <v>3.9999999999999147E-2</v>
      </c>
      <c r="O700" s="22">
        <f t="shared" si="83"/>
        <v>0.99866932801064545</v>
      </c>
    </row>
    <row r="701" spans="1:15" ht="25.5" x14ac:dyDescent="0.2">
      <c r="A701" s="1" t="s">
        <v>827</v>
      </c>
      <c r="B701" s="1" t="s">
        <v>69</v>
      </c>
      <c r="C701" s="2" t="s">
        <v>12</v>
      </c>
      <c r="D701" s="14">
        <v>94.92</v>
      </c>
      <c r="E701" s="13">
        <v>94.92</v>
      </c>
      <c r="F701" s="13"/>
      <c r="G701" s="13">
        <f t="shared" si="86"/>
        <v>94.92</v>
      </c>
      <c r="H701" s="13">
        <f t="shared" si="87"/>
        <v>0</v>
      </c>
      <c r="I701" s="15">
        <v>8.67</v>
      </c>
      <c r="J701" s="15">
        <f t="shared" si="84"/>
        <v>822.96</v>
      </c>
      <c r="K701" s="15">
        <f t="shared" si="85"/>
        <v>822.96</v>
      </c>
      <c r="L701" s="15">
        <f t="shared" si="88"/>
        <v>0</v>
      </c>
      <c r="M701" s="15">
        <f t="shared" si="89"/>
        <v>822.96</v>
      </c>
      <c r="N701" s="15">
        <f t="shared" si="90"/>
        <v>0</v>
      </c>
      <c r="O701" s="22">
        <f t="shared" si="83"/>
        <v>1</v>
      </c>
    </row>
    <row r="702" spans="1:15" x14ac:dyDescent="0.2">
      <c r="A702" s="1" t="s">
        <v>828</v>
      </c>
      <c r="B702" s="1" t="s">
        <v>71</v>
      </c>
      <c r="C702" s="2" t="s">
        <v>12</v>
      </c>
      <c r="D702" s="14">
        <v>61.7</v>
      </c>
      <c r="E702" s="13">
        <v>61.7</v>
      </c>
      <c r="F702" s="13"/>
      <c r="G702" s="13">
        <f t="shared" si="86"/>
        <v>61.7</v>
      </c>
      <c r="H702" s="13">
        <f t="shared" si="87"/>
        <v>0</v>
      </c>
      <c r="I702" s="15">
        <v>0.84</v>
      </c>
      <c r="J702" s="15">
        <f t="shared" si="84"/>
        <v>51.83</v>
      </c>
      <c r="K702" s="15">
        <f t="shared" si="85"/>
        <v>51.83</v>
      </c>
      <c r="L702" s="15">
        <f t="shared" si="88"/>
        <v>0</v>
      </c>
      <c r="M702" s="15">
        <f t="shared" si="89"/>
        <v>51.83</v>
      </c>
      <c r="N702" s="15">
        <f t="shared" si="90"/>
        <v>0</v>
      </c>
      <c r="O702" s="22">
        <f t="shared" si="83"/>
        <v>1</v>
      </c>
    </row>
    <row r="703" spans="1:15" ht="25.5" x14ac:dyDescent="0.2">
      <c r="A703" s="1" t="s">
        <v>829</v>
      </c>
      <c r="B703" s="1" t="s">
        <v>59</v>
      </c>
      <c r="C703" s="2" t="s">
        <v>16</v>
      </c>
      <c r="D703" s="14">
        <v>1388.21</v>
      </c>
      <c r="E703" s="13">
        <v>1388.21</v>
      </c>
      <c r="F703" s="13"/>
      <c r="G703" s="13">
        <f t="shared" si="86"/>
        <v>1388.21</v>
      </c>
      <c r="H703" s="13">
        <f t="shared" si="87"/>
        <v>0</v>
      </c>
      <c r="I703" s="15">
        <v>0.66</v>
      </c>
      <c r="J703" s="15">
        <f t="shared" si="84"/>
        <v>916.22</v>
      </c>
      <c r="K703" s="15">
        <f t="shared" si="85"/>
        <v>916.22</v>
      </c>
      <c r="L703" s="15">
        <f t="shared" si="88"/>
        <v>0</v>
      </c>
      <c r="M703" s="15">
        <f t="shared" si="89"/>
        <v>916.22</v>
      </c>
      <c r="N703" s="15">
        <f t="shared" si="90"/>
        <v>0</v>
      </c>
      <c r="O703" s="22">
        <f t="shared" si="83"/>
        <v>1</v>
      </c>
    </row>
    <row r="704" spans="1:15" ht="25.5" x14ac:dyDescent="0.2">
      <c r="A704" s="1" t="s">
        <v>830</v>
      </c>
      <c r="B704" s="1" t="s">
        <v>74</v>
      </c>
      <c r="C704" s="2" t="s">
        <v>6</v>
      </c>
      <c r="D704" s="14">
        <v>474.58</v>
      </c>
      <c r="E704" s="13">
        <v>474</v>
      </c>
      <c r="F704" s="13">
        <f>'Memorial de Cálculo'!K704:K704</f>
        <v>0</v>
      </c>
      <c r="G704" s="13">
        <f t="shared" si="86"/>
        <v>474</v>
      </c>
      <c r="H704" s="13">
        <f t="shared" si="87"/>
        <v>0.57999999999998408</v>
      </c>
      <c r="I704" s="15">
        <v>2.3199999999999998</v>
      </c>
      <c r="J704" s="15">
        <f t="shared" si="84"/>
        <v>1101.03</v>
      </c>
      <c r="K704" s="15">
        <f t="shared" si="85"/>
        <v>1099.68</v>
      </c>
      <c r="L704" s="15">
        <f t="shared" si="88"/>
        <v>0</v>
      </c>
      <c r="M704" s="15">
        <f t="shared" si="89"/>
        <v>1099.68</v>
      </c>
      <c r="N704" s="15">
        <f t="shared" si="90"/>
        <v>1.3499999999999091</v>
      </c>
      <c r="O704" s="22">
        <f t="shared" si="83"/>
        <v>0.9987738753712434</v>
      </c>
    </row>
    <row r="705" spans="1:15" ht="38.25" x14ac:dyDescent="0.2">
      <c r="A705" s="1" t="s">
        <v>831</v>
      </c>
      <c r="B705" s="1" t="s">
        <v>76</v>
      </c>
      <c r="C705" s="2" t="s">
        <v>12</v>
      </c>
      <c r="D705" s="14">
        <v>47.46</v>
      </c>
      <c r="E705" s="13">
        <v>47.4</v>
      </c>
      <c r="F705" s="13">
        <f>'Memorial de Cálculo'!K705:K705</f>
        <v>0</v>
      </c>
      <c r="G705" s="13">
        <f t="shared" si="86"/>
        <v>47.4</v>
      </c>
      <c r="H705" s="13">
        <f t="shared" si="87"/>
        <v>6.0000000000002274E-2</v>
      </c>
      <c r="I705" s="15">
        <v>11.06</v>
      </c>
      <c r="J705" s="15">
        <f t="shared" si="84"/>
        <v>524.91</v>
      </c>
      <c r="K705" s="15">
        <f t="shared" si="85"/>
        <v>524.24</v>
      </c>
      <c r="L705" s="15">
        <f t="shared" si="88"/>
        <v>0</v>
      </c>
      <c r="M705" s="15">
        <f t="shared" si="89"/>
        <v>524.24</v>
      </c>
      <c r="N705" s="15">
        <f t="shared" si="90"/>
        <v>0.66999999999995907</v>
      </c>
      <c r="O705" s="22">
        <f t="shared" si="83"/>
        <v>0.99872359071078864</v>
      </c>
    </row>
    <row r="706" spans="1:15" ht="25.5" x14ac:dyDescent="0.2">
      <c r="A706" s="1" t="s">
        <v>832</v>
      </c>
      <c r="B706" s="1" t="s">
        <v>78</v>
      </c>
      <c r="C706" s="2" t="s">
        <v>12</v>
      </c>
      <c r="D706" s="14">
        <v>61.7</v>
      </c>
      <c r="E706" s="13">
        <v>61.62</v>
      </c>
      <c r="F706" s="13">
        <f>'Memorial de Cálculo'!K706:K706</f>
        <v>0</v>
      </c>
      <c r="G706" s="13">
        <f t="shared" si="86"/>
        <v>61.62</v>
      </c>
      <c r="H706" s="13">
        <f t="shared" si="87"/>
        <v>8.00000000000054E-2</v>
      </c>
      <c r="I706" s="15">
        <v>11.04</v>
      </c>
      <c r="J706" s="15">
        <f t="shared" si="84"/>
        <v>681.17</v>
      </c>
      <c r="K706" s="15">
        <f t="shared" si="85"/>
        <v>680.28</v>
      </c>
      <c r="L706" s="15">
        <f t="shared" si="88"/>
        <v>0</v>
      </c>
      <c r="M706" s="15">
        <f t="shared" si="89"/>
        <v>680.28</v>
      </c>
      <c r="N706" s="15">
        <f t="shared" si="90"/>
        <v>0.88999999999998636</v>
      </c>
      <c r="O706" s="22">
        <f t="shared" si="83"/>
        <v>0.99869342454893784</v>
      </c>
    </row>
    <row r="707" spans="1:15" ht="25.5" x14ac:dyDescent="0.2">
      <c r="A707" s="1" t="s">
        <v>833</v>
      </c>
      <c r="B707" s="1" t="s">
        <v>59</v>
      </c>
      <c r="C707" s="2" t="s">
        <v>16</v>
      </c>
      <c r="D707" s="14">
        <v>1388.15</v>
      </c>
      <c r="E707" s="13">
        <v>1386.45</v>
      </c>
      <c r="F707" s="13">
        <f>'Memorial de Cálculo'!K707:K707</f>
        <v>0</v>
      </c>
      <c r="G707" s="13">
        <f t="shared" si="86"/>
        <v>1386.45</v>
      </c>
      <c r="H707" s="13">
        <f t="shared" si="87"/>
        <v>1.7000000000000455</v>
      </c>
      <c r="I707" s="15">
        <v>0.66</v>
      </c>
      <c r="J707" s="15">
        <f t="shared" si="84"/>
        <v>916.18</v>
      </c>
      <c r="K707" s="15">
        <f t="shared" si="85"/>
        <v>915.06</v>
      </c>
      <c r="L707" s="15">
        <f t="shared" si="88"/>
        <v>0</v>
      </c>
      <c r="M707" s="15">
        <f t="shared" si="89"/>
        <v>915.06</v>
      </c>
      <c r="N707" s="15">
        <f t="shared" si="90"/>
        <v>1.1200000000000045</v>
      </c>
      <c r="O707" s="22">
        <f t="shared" si="83"/>
        <v>0.99877753279923154</v>
      </c>
    </row>
    <row r="708" spans="1:15" ht="25.5" x14ac:dyDescent="0.2">
      <c r="A708" s="1" t="s">
        <v>834</v>
      </c>
      <c r="B708" s="1" t="s">
        <v>83</v>
      </c>
      <c r="C708" s="2" t="s">
        <v>12</v>
      </c>
      <c r="D708" s="14">
        <v>47.46</v>
      </c>
      <c r="E708" s="13">
        <v>47.4</v>
      </c>
      <c r="F708" s="13">
        <v>-47.4</v>
      </c>
      <c r="G708" s="13">
        <f t="shared" si="86"/>
        <v>0</v>
      </c>
      <c r="H708" s="13">
        <f t="shared" si="87"/>
        <v>47.46</v>
      </c>
      <c r="I708" s="15">
        <v>3.82</v>
      </c>
      <c r="J708" s="15">
        <f t="shared" si="84"/>
        <v>181.3</v>
      </c>
      <c r="K708" s="15">
        <f t="shared" si="85"/>
        <v>181.07</v>
      </c>
      <c r="L708" s="15">
        <f t="shared" si="88"/>
        <v>-181.07</v>
      </c>
      <c r="M708" s="15">
        <f t="shared" si="89"/>
        <v>0</v>
      </c>
      <c r="N708" s="15">
        <f t="shared" si="90"/>
        <v>181.3</v>
      </c>
      <c r="O708" s="22">
        <f t="shared" si="83"/>
        <v>0</v>
      </c>
    </row>
    <row r="709" spans="1:15" ht="25.5" x14ac:dyDescent="0.2">
      <c r="A709" s="1" t="s">
        <v>835</v>
      </c>
      <c r="B709" s="1" t="s">
        <v>17</v>
      </c>
      <c r="C709" s="2" t="s">
        <v>6</v>
      </c>
      <c r="D709" s="14">
        <v>474.58</v>
      </c>
      <c r="E709" s="13">
        <v>474</v>
      </c>
      <c r="F709" s="13">
        <f>'Memorial de Cálculo'!K709:K709</f>
        <v>0</v>
      </c>
      <c r="G709" s="13">
        <f t="shared" si="86"/>
        <v>474</v>
      </c>
      <c r="H709" s="13">
        <f t="shared" si="87"/>
        <v>0.57999999999998408</v>
      </c>
      <c r="I709" s="15">
        <v>104.79</v>
      </c>
      <c r="J709" s="15">
        <f t="shared" si="84"/>
        <v>49731.24</v>
      </c>
      <c r="K709" s="15">
        <f t="shared" si="85"/>
        <v>49670.46</v>
      </c>
      <c r="L709" s="15">
        <f t="shared" si="88"/>
        <v>0</v>
      </c>
      <c r="M709" s="15">
        <f t="shared" si="89"/>
        <v>49670.46</v>
      </c>
      <c r="N709" s="15">
        <f t="shared" si="90"/>
        <v>60.779999999998836</v>
      </c>
      <c r="O709" s="22">
        <f t="shared" si="83"/>
        <v>0.99877783059501435</v>
      </c>
    </row>
    <row r="710" spans="1:15" ht="38.25" x14ac:dyDescent="0.2">
      <c r="A710" s="1" t="s">
        <v>836</v>
      </c>
      <c r="B710" s="1" t="s">
        <v>86</v>
      </c>
      <c r="C710" s="2" t="s">
        <v>19</v>
      </c>
      <c r="D710" s="14">
        <v>158.19</v>
      </c>
      <c r="E710" s="13">
        <v>158</v>
      </c>
      <c r="F710" s="13">
        <f>'Memorial de Cálculo'!K710:K710</f>
        <v>0</v>
      </c>
      <c r="G710" s="13">
        <f t="shared" si="86"/>
        <v>158</v>
      </c>
      <c r="H710" s="13">
        <f t="shared" si="87"/>
        <v>0.18999999999999773</v>
      </c>
      <c r="I710" s="15">
        <v>52.07</v>
      </c>
      <c r="J710" s="15">
        <f t="shared" si="84"/>
        <v>8236.9500000000007</v>
      </c>
      <c r="K710" s="15">
        <f t="shared" si="85"/>
        <v>8227.06</v>
      </c>
      <c r="L710" s="15">
        <f t="shared" si="88"/>
        <v>0</v>
      </c>
      <c r="M710" s="15">
        <f t="shared" si="89"/>
        <v>8227.06</v>
      </c>
      <c r="N710" s="15">
        <f t="shared" si="90"/>
        <v>9.8900000000012369</v>
      </c>
      <c r="O710" s="22">
        <f t="shared" si="83"/>
        <v>0.99879931285245127</v>
      </c>
    </row>
    <row r="711" spans="1:15" ht="25.5" x14ac:dyDescent="0.2">
      <c r="A711" s="1" t="s">
        <v>837</v>
      </c>
      <c r="B711" s="1" t="s">
        <v>88</v>
      </c>
      <c r="C711" s="2" t="s">
        <v>7</v>
      </c>
      <c r="D711" s="14">
        <v>158.19</v>
      </c>
      <c r="E711" s="13">
        <v>158</v>
      </c>
      <c r="F711" s="13">
        <f>'Memorial de Cálculo'!K711:K711</f>
        <v>0</v>
      </c>
      <c r="G711" s="13">
        <f t="shared" si="86"/>
        <v>158</v>
      </c>
      <c r="H711" s="13">
        <f t="shared" si="87"/>
        <v>0.18999999999999773</v>
      </c>
      <c r="I711" s="15">
        <v>7.42</v>
      </c>
      <c r="J711" s="15">
        <f t="shared" si="84"/>
        <v>1173.77</v>
      </c>
      <c r="K711" s="15">
        <f t="shared" si="85"/>
        <v>1172.3599999999999</v>
      </c>
      <c r="L711" s="15">
        <f t="shared" si="88"/>
        <v>0</v>
      </c>
      <c r="M711" s="15">
        <f t="shared" si="89"/>
        <v>1172.3599999999999</v>
      </c>
      <c r="N711" s="15">
        <f t="shared" si="90"/>
        <v>1.4100000000000819</v>
      </c>
      <c r="O711" s="22">
        <f t="shared" ref="O711:O774" si="91">M711/J711</f>
        <v>0.99879874251343959</v>
      </c>
    </row>
    <row r="712" spans="1:15" x14ac:dyDescent="0.2">
      <c r="A712" s="1" t="s">
        <v>838</v>
      </c>
      <c r="B712" s="1" t="s">
        <v>18</v>
      </c>
      <c r="C712" s="2" t="s">
        <v>7</v>
      </c>
      <c r="D712" s="14">
        <v>50</v>
      </c>
      <c r="E712" s="13">
        <v>30</v>
      </c>
      <c r="F712" s="13">
        <f>'Memorial de Cálculo'!K712:K712</f>
        <v>0</v>
      </c>
      <c r="G712" s="13">
        <f t="shared" si="86"/>
        <v>30</v>
      </c>
      <c r="H712" s="13">
        <f t="shared" si="87"/>
        <v>20</v>
      </c>
      <c r="I712" s="15">
        <v>42.56</v>
      </c>
      <c r="J712" s="15">
        <f t="shared" si="84"/>
        <v>2128</v>
      </c>
      <c r="K712" s="15">
        <f t="shared" si="85"/>
        <v>1276.8</v>
      </c>
      <c r="L712" s="15">
        <f t="shared" si="88"/>
        <v>0</v>
      </c>
      <c r="M712" s="15">
        <f t="shared" si="89"/>
        <v>1276.8</v>
      </c>
      <c r="N712" s="15">
        <f t="shared" si="90"/>
        <v>851.2</v>
      </c>
      <c r="O712" s="22">
        <f t="shared" si="91"/>
        <v>0.6</v>
      </c>
    </row>
    <row r="713" spans="1:15" x14ac:dyDescent="0.2">
      <c r="A713" s="1" t="s">
        <v>839</v>
      </c>
      <c r="B713" s="1" t="s">
        <v>91</v>
      </c>
      <c r="C713" s="2" t="s">
        <v>19</v>
      </c>
      <c r="D713" s="14">
        <v>158.19</v>
      </c>
      <c r="E713" s="13">
        <v>0</v>
      </c>
      <c r="F713" s="13">
        <f>'Memorial de Cálculo'!K713:K713</f>
        <v>0</v>
      </c>
      <c r="G713" s="13">
        <f t="shared" si="86"/>
        <v>0</v>
      </c>
      <c r="H713" s="13">
        <f t="shared" si="87"/>
        <v>158.19</v>
      </c>
      <c r="I713" s="15">
        <v>1.58</v>
      </c>
      <c r="J713" s="15">
        <f t="shared" ref="J713:J776" si="92">ROUND(D713*I713,2)</f>
        <v>249.94</v>
      </c>
      <c r="K713" s="15">
        <f t="shared" ref="K713:K776" si="93">ROUND(E713*I713,2)</f>
        <v>0</v>
      </c>
      <c r="L713" s="15">
        <f t="shared" si="88"/>
        <v>0</v>
      </c>
      <c r="M713" s="15">
        <f t="shared" si="89"/>
        <v>0</v>
      </c>
      <c r="N713" s="15">
        <f t="shared" si="90"/>
        <v>249.94</v>
      </c>
      <c r="O713" s="22">
        <f t="shared" si="91"/>
        <v>0</v>
      </c>
    </row>
    <row r="714" spans="1:15" x14ac:dyDescent="0.2">
      <c r="A714" s="7" t="s">
        <v>840</v>
      </c>
      <c r="B714" s="7" t="s">
        <v>841</v>
      </c>
      <c r="C714" s="8"/>
      <c r="D714" s="16"/>
      <c r="E714" s="17"/>
      <c r="F714" s="17"/>
      <c r="G714" s="17"/>
      <c r="H714" s="17"/>
      <c r="I714" s="18"/>
      <c r="J714" s="19">
        <f>SUM(J715)</f>
        <v>154781.06</v>
      </c>
      <c r="K714" s="19">
        <f>SUM(K715)</f>
        <v>6896.4499999999989</v>
      </c>
      <c r="L714" s="19">
        <f>SUM(L715)</f>
        <v>0</v>
      </c>
      <c r="M714" s="19">
        <f>SUM(M715)</f>
        <v>6896.4499999999989</v>
      </c>
      <c r="N714" s="19">
        <f>SUM(N715)</f>
        <v>147884.61000000002</v>
      </c>
      <c r="O714" s="23">
        <f t="shared" si="91"/>
        <v>4.455616210407138E-2</v>
      </c>
    </row>
    <row r="715" spans="1:15" x14ac:dyDescent="0.2">
      <c r="A715" s="7" t="s">
        <v>842</v>
      </c>
      <c r="B715" s="7" t="s">
        <v>14</v>
      </c>
      <c r="C715" s="8"/>
      <c r="D715" s="16"/>
      <c r="E715" s="17"/>
      <c r="F715" s="17"/>
      <c r="G715" s="17"/>
      <c r="H715" s="17"/>
      <c r="I715" s="18"/>
      <c r="J715" s="19">
        <f>SUM(J716:J729)</f>
        <v>154781.06</v>
      </c>
      <c r="K715" s="19">
        <f>SUM(K716:K729)</f>
        <v>6896.4499999999989</v>
      </c>
      <c r="L715" s="19">
        <f>SUM(L716:L729)</f>
        <v>0</v>
      </c>
      <c r="M715" s="19">
        <f>SUM(M716:M729)</f>
        <v>6896.4499999999989</v>
      </c>
      <c r="N715" s="19">
        <f>SUM(N716:N729)</f>
        <v>147884.61000000002</v>
      </c>
      <c r="O715" s="23">
        <f t="shared" si="91"/>
        <v>4.455616210407138E-2</v>
      </c>
    </row>
    <row r="716" spans="1:15" x14ac:dyDescent="0.2">
      <c r="A716" s="1" t="s">
        <v>843</v>
      </c>
      <c r="B716" s="1" t="s">
        <v>67</v>
      </c>
      <c r="C716" s="2" t="s">
        <v>19</v>
      </c>
      <c r="D716" s="14">
        <v>186.86</v>
      </c>
      <c r="E716" s="13">
        <v>170</v>
      </c>
      <c r="F716" s="13"/>
      <c r="G716" s="13">
        <f t="shared" si="86"/>
        <v>170</v>
      </c>
      <c r="H716" s="13">
        <f t="shared" si="87"/>
        <v>16.860000000000014</v>
      </c>
      <c r="I716" s="15">
        <v>0.38</v>
      </c>
      <c r="J716" s="15">
        <f t="shared" si="92"/>
        <v>71.010000000000005</v>
      </c>
      <c r="K716" s="15">
        <f t="shared" si="93"/>
        <v>64.599999999999994</v>
      </c>
      <c r="L716" s="15">
        <f t="shared" si="88"/>
        <v>0</v>
      </c>
      <c r="M716" s="15">
        <f t="shared" si="89"/>
        <v>64.599999999999994</v>
      </c>
      <c r="N716" s="15">
        <f t="shared" si="90"/>
        <v>6.4100000000000108</v>
      </c>
      <c r="O716" s="22">
        <f t="shared" si="91"/>
        <v>0.90973102379946469</v>
      </c>
    </row>
    <row r="717" spans="1:15" ht="25.5" x14ac:dyDescent="0.2">
      <c r="A717" s="1" t="s">
        <v>844</v>
      </c>
      <c r="B717" s="1" t="s">
        <v>69</v>
      </c>
      <c r="C717" s="2" t="s">
        <v>12</v>
      </c>
      <c r="D717" s="14">
        <v>224.23</v>
      </c>
      <c r="E717" s="13">
        <v>224.23</v>
      </c>
      <c r="F717" s="13"/>
      <c r="G717" s="13">
        <f t="shared" si="86"/>
        <v>224.23</v>
      </c>
      <c r="H717" s="13">
        <f t="shared" si="87"/>
        <v>0</v>
      </c>
      <c r="I717" s="15">
        <v>8.67</v>
      </c>
      <c r="J717" s="15">
        <f t="shared" si="92"/>
        <v>1944.07</v>
      </c>
      <c r="K717" s="15">
        <f t="shared" si="93"/>
        <v>1944.07</v>
      </c>
      <c r="L717" s="15">
        <f t="shared" si="88"/>
        <v>0</v>
      </c>
      <c r="M717" s="15">
        <f t="shared" si="89"/>
        <v>1944.07</v>
      </c>
      <c r="N717" s="15">
        <f t="shared" si="90"/>
        <v>0</v>
      </c>
      <c r="O717" s="22">
        <f t="shared" si="91"/>
        <v>1</v>
      </c>
    </row>
    <row r="718" spans="1:15" x14ac:dyDescent="0.2">
      <c r="A718" s="1" t="s">
        <v>845</v>
      </c>
      <c r="B718" s="1" t="s">
        <v>71</v>
      </c>
      <c r="C718" s="2" t="s">
        <v>12</v>
      </c>
      <c r="D718" s="14">
        <v>145.74</v>
      </c>
      <c r="E718" s="13">
        <v>145.74</v>
      </c>
      <c r="F718" s="13"/>
      <c r="G718" s="13">
        <f t="shared" ref="G718:G781" si="94">E718+F718</f>
        <v>145.74</v>
      </c>
      <c r="H718" s="13">
        <f t="shared" ref="H718:H781" si="95">D718-G718</f>
        <v>0</v>
      </c>
      <c r="I718" s="15">
        <v>0.84</v>
      </c>
      <c r="J718" s="15">
        <f t="shared" si="92"/>
        <v>122.42</v>
      </c>
      <c r="K718" s="15">
        <f t="shared" si="93"/>
        <v>122.42</v>
      </c>
      <c r="L718" s="15">
        <f t="shared" si="88"/>
        <v>0</v>
      </c>
      <c r="M718" s="15">
        <f t="shared" si="89"/>
        <v>122.42</v>
      </c>
      <c r="N718" s="15">
        <f t="shared" si="90"/>
        <v>0</v>
      </c>
      <c r="O718" s="22">
        <f t="shared" si="91"/>
        <v>1</v>
      </c>
    </row>
    <row r="719" spans="1:15" ht="25.5" x14ac:dyDescent="0.2">
      <c r="A719" s="1" t="s">
        <v>846</v>
      </c>
      <c r="B719" s="1" t="s">
        <v>59</v>
      </c>
      <c r="C719" s="2" t="s">
        <v>16</v>
      </c>
      <c r="D719" s="14">
        <v>3279.22</v>
      </c>
      <c r="E719" s="13">
        <v>3279.22</v>
      </c>
      <c r="F719" s="13"/>
      <c r="G719" s="13">
        <f t="shared" si="94"/>
        <v>3279.22</v>
      </c>
      <c r="H719" s="13">
        <f t="shared" si="95"/>
        <v>0</v>
      </c>
      <c r="I719" s="15">
        <v>0.66</v>
      </c>
      <c r="J719" s="15">
        <f t="shared" si="92"/>
        <v>2164.29</v>
      </c>
      <c r="K719" s="15">
        <f t="shared" si="93"/>
        <v>2164.29</v>
      </c>
      <c r="L719" s="15">
        <f t="shared" si="88"/>
        <v>0</v>
      </c>
      <c r="M719" s="15">
        <f t="shared" si="89"/>
        <v>2164.29</v>
      </c>
      <c r="N719" s="15">
        <f t="shared" si="90"/>
        <v>0</v>
      </c>
      <c r="O719" s="22">
        <f t="shared" si="91"/>
        <v>1</v>
      </c>
    </row>
    <row r="720" spans="1:15" ht="25.5" x14ac:dyDescent="0.2">
      <c r="A720" s="1" t="s">
        <v>847</v>
      </c>
      <c r="B720" s="1" t="s">
        <v>74</v>
      </c>
      <c r="C720" s="2" t="s">
        <v>6</v>
      </c>
      <c r="D720" s="14">
        <v>1121.1500000000001</v>
      </c>
      <c r="E720" s="13">
        <v>1121.1500000000001</v>
      </c>
      <c r="F720" s="13"/>
      <c r="G720" s="13">
        <f t="shared" si="94"/>
        <v>1121.1500000000001</v>
      </c>
      <c r="H720" s="13">
        <f t="shared" si="95"/>
        <v>0</v>
      </c>
      <c r="I720" s="15">
        <v>2.3199999999999998</v>
      </c>
      <c r="J720" s="15">
        <f t="shared" si="92"/>
        <v>2601.0700000000002</v>
      </c>
      <c r="K720" s="15">
        <f t="shared" si="93"/>
        <v>2601.0700000000002</v>
      </c>
      <c r="L720" s="15">
        <f t="shared" si="88"/>
        <v>0</v>
      </c>
      <c r="M720" s="15">
        <f t="shared" si="89"/>
        <v>2601.0700000000002</v>
      </c>
      <c r="N720" s="15">
        <f t="shared" si="90"/>
        <v>0</v>
      </c>
      <c r="O720" s="22">
        <f t="shared" si="91"/>
        <v>1</v>
      </c>
    </row>
    <row r="721" spans="1:15" ht="38.25" x14ac:dyDescent="0.2">
      <c r="A721" s="1" t="s">
        <v>848</v>
      </c>
      <c r="B721" s="1" t="s">
        <v>76</v>
      </c>
      <c r="C721" s="2" t="s">
        <v>12</v>
      </c>
      <c r="D721" s="14">
        <v>112.12</v>
      </c>
      <c r="E721" s="13">
        <v>0</v>
      </c>
      <c r="F721" s="13">
        <f>'Memorial de Cálculo'!K721:K721</f>
        <v>0</v>
      </c>
      <c r="G721" s="13">
        <f t="shared" si="94"/>
        <v>0</v>
      </c>
      <c r="H721" s="13">
        <f t="shared" si="95"/>
        <v>112.12</v>
      </c>
      <c r="I721" s="15">
        <v>11.06</v>
      </c>
      <c r="J721" s="15">
        <f t="shared" si="92"/>
        <v>1240.05</v>
      </c>
      <c r="K721" s="15">
        <f t="shared" si="93"/>
        <v>0</v>
      </c>
      <c r="L721" s="15">
        <f t="shared" si="88"/>
        <v>0</v>
      </c>
      <c r="M721" s="15">
        <f t="shared" si="89"/>
        <v>0</v>
      </c>
      <c r="N721" s="15">
        <f t="shared" si="90"/>
        <v>1240.05</v>
      </c>
      <c r="O721" s="22">
        <f t="shared" si="91"/>
        <v>0</v>
      </c>
    </row>
    <row r="722" spans="1:15" ht="25.5" x14ac:dyDescent="0.2">
      <c r="A722" s="1" t="s">
        <v>849</v>
      </c>
      <c r="B722" s="1" t="s">
        <v>78</v>
      </c>
      <c r="C722" s="2" t="s">
        <v>12</v>
      </c>
      <c r="D722" s="14">
        <v>145.75</v>
      </c>
      <c r="E722" s="13">
        <v>0</v>
      </c>
      <c r="F722" s="13">
        <f>'Memorial de Cálculo'!K722:K722</f>
        <v>0</v>
      </c>
      <c r="G722" s="13">
        <f t="shared" si="94"/>
        <v>0</v>
      </c>
      <c r="H722" s="13">
        <f t="shared" si="95"/>
        <v>145.75</v>
      </c>
      <c r="I722" s="15">
        <v>11.04</v>
      </c>
      <c r="J722" s="15">
        <f t="shared" si="92"/>
        <v>1609.08</v>
      </c>
      <c r="K722" s="15">
        <f t="shared" si="93"/>
        <v>0</v>
      </c>
      <c r="L722" s="15">
        <f t="shared" si="88"/>
        <v>0</v>
      </c>
      <c r="M722" s="15">
        <f t="shared" si="89"/>
        <v>0</v>
      </c>
      <c r="N722" s="15">
        <f t="shared" si="90"/>
        <v>1609.08</v>
      </c>
      <c r="O722" s="22">
        <f t="shared" si="91"/>
        <v>0</v>
      </c>
    </row>
    <row r="723" spans="1:15" ht="25.5" x14ac:dyDescent="0.2">
      <c r="A723" s="1" t="s">
        <v>850</v>
      </c>
      <c r="B723" s="1" t="s">
        <v>59</v>
      </c>
      <c r="C723" s="2" t="s">
        <v>16</v>
      </c>
      <c r="D723" s="14">
        <v>3279.36</v>
      </c>
      <c r="E723" s="13">
        <v>0</v>
      </c>
      <c r="F723" s="13">
        <f>'Memorial de Cálculo'!K723:K723</f>
        <v>0</v>
      </c>
      <c r="G723" s="13">
        <f t="shared" si="94"/>
        <v>0</v>
      </c>
      <c r="H723" s="13">
        <f t="shared" si="95"/>
        <v>3279.36</v>
      </c>
      <c r="I723" s="15">
        <v>0.66</v>
      </c>
      <c r="J723" s="15">
        <f t="shared" si="92"/>
        <v>2164.38</v>
      </c>
      <c r="K723" s="15">
        <f t="shared" si="93"/>
        <v>0</v>
      </c>
      <c r="L723" s="15">
        <f t="shared" si="88"/>
        <v>0</v>
      </c>
      <c r="M723" s="15">
        <f t="shared" si="89"/>
        <v>0</v>
      </c>
      <c r="N723" s="15">
        <f t="shared" si="90"/>
        <v>2164.38</v>
      </c>
      <c r="O723" s="22">
        <f t="shared" si="91"/>
        <v>0</v>
      </c>
    </row>
    <row r="724" spans="1:15" ht="25.5" x14ac:dyDescent="0.2">
      <c r="A724" s="1" t="s">
        <v>851</v>
      </c>
      <c r="B724" s="1" t="s">
        <v>83</v>
      </c>
      <c r="C724" s="2" t="s">
        <v>12</v>
      </c>
      <c r="D724" s="14">
        <v>112.12</v>
      </c>
      <c r="E724" s="13">
        <v>0</v>
      </c>
      <c r="F724" s="13">
        <f>'Memorial de Cálculo'!K724:K724</f>
        <v>0</v>
      </c>
      <c r="G724" s="13">
        <f t="shared" si="94"/>
        <v>0</v>
      </c>
      <c r="H724" s="13">
        <f t="shared" si="95"/>
        <v>112.12</v>
      </c>
      <c r="I724" s="15">
        <v>3.82</v>
      </c>
      <c r="J724" s="15">
        <f t="shared" si="92"/>
        <v>428.3</v>
      </c>
      <c r="K724" s="15">
        <f t="shared" si="93"/>
        <v>0</v>
      </c>
      <c r="L724" s="15">
        <f t="shared" si="88"/>
        <v>0</v>
      </c>
      <c r="M724" s="15">
        <f t="shared" si="89"/>
        <v>0</v>
      </c>
      <c r="N724" s="15">
        <f t="shared" si="90"/>
        <v>428.3</v>
      </c>
      <c r="O724" s="22">
        <f t="shared" si="91"/>
        <v>0</v>
      </c>
    </row>
    <row r="725" spans="1:15" ht="25.5" x14ac:dyDescent="0.2">
      <c r="A725" s="1" t="s">
        <v>852</v>
      </c>
      <c r="B725" s="1" t="s">
        <v>17</v>
      </c>
      <c r="C725" s="2" t="s">
        <v>6</v>
      </c>
      <c r="D725" s="14">
        <v>1121.1500000000001</v>
      </c>
      <c r="E725" s="13">
        <v>0</v>
      </c>
      <c r="F725" s="13">
        <f>'Memorial de Cálculo'!K725:K725</f>
        <v>0</v>
      </c>
      <c r="G725" s="13">
        <f t="shared" si="94"/>
        <v>0</v>
      </c>
      <c r="H725" s="13">
        <f t="shared" si="95"/>
        <v>1121.1500000000001</v>
      </c>
      <c r="I725" s="15">
        <v>104.79</v>
      </c>
      <c r="J725" s="15">
        <f t="shared" si="92"/>
        <v>117485.31</v>
      </c>
      <c r="K725" s="15">
        <f t="shared" si="93"/>
        <v>0</v>
      </c>
      <c r="L725" s="15">
        <f t="shared" si="88"/>
        <v>0</v>
      </c>
      <c r="M725" s="15">
        <f t="shared" si="89"/>
        <v>0</v>
      </c>
      <c r="N725" s="15">
        <f t="shared" si="90"/>
        <v>117485.31</v>
      </c>
      <c r="O725" s="22">
        <f t="shared" si="91"/>
        <v>0</v>
      </c>
    </row>
    <row r="726" spans="1:15" ht="38.25" x14ac:dyDescent="0.2">
      <c r="A726" s="1" t="s">
        <v>853</v>
      </c>
      <c r="B726" s="1" t="s">
        <v>86</v>
      </c>
      <c r="C726" s="2" t="s">
        <v>19</v>
      </c>
      <c r="D726" s="14">
        <v>373.72</v>
      </c>
      <c r="E726" s="13">
        <v>0</v>
      </c>
      <c r="F726" s="13">
        <f>'Memorial de Cálculo'!K726:K726</f>
        <v>0</v>
      </c>
      <c r="G726" s="13">
        <f t="shared" si="94"/>
        <v>0</v>
      </c>
      <c r="H726" s="13">
        <f t="shared" si="95"/>
        <v>373.72</v>
      </c>
      <c r="I726" s="15">
        <v>52.07</v>
      </c>
      <c r="J726" s="15">
        <f t="shared" si="92"/>
        <v>19459.599999999999</v>
      </c>
      <c r="K726" s="15">
        <f t="shared" si="93"/>
        <v>0</v>
      </c>
      <c r="L726" s="15">
        <f t="shared" si="88"/>
        <v>0</v>
      </c>
      <c r="M726" s="15">
        <f t="shared" si="89"/>
        <v>0</v>
      </c>
      <c r="N726" s="15">
        <f t="shared" si="90"/>
        <v>19459.599999999999</v>
      </c>
      <c r="O726" s="22">
        <f t="shared" si="91"/>
        <v>0</v>
      </c>
    </row>
    <row r="727" spans="1:15" ht="25.5" x14ac:dyDescent="0.2">
      <c r="A727" s="1" t="s">
        <v>854</v>
      </c>
      <c r="B727" s="1" t="s">
        <v>88</v>
      </c>
      <c r="C727" s="2" t="s">
        <v>7</v>
      </c>
      <c r="D727" s="14">
        <v>373.72</v>
      </c>
      <c r="E727" s="13">
        <v>0</v>
      </c>
      <c r="F727" s="13">
        <f>'Memorial de Cálculo'!K727:K727</f>
        <v>0</v>
      </c>
      <c r="G727" s="13">
        <f t="shared" si="94"/>
        <v>0</v>
      </c>
      <c r="H727" s="13">
        <f t="shared" si="95"/>
        <v>373.72</v>
      </c>
      <c r="I727" s="15">
        <v>7.42</v>
      </c>
      <c r="J727" s="15">
        <f t="shared" si="92"/>
        <v>2773</v>
      </c>
      <c r="K727" s="15">
        <f t="shared" si="93"/>
        <v>0</v>
      </c>
      <c r="L727" s="15">
        <f t="shared" si="88"/>
        <v>0</v>
      </c>
      <c r="M727" s="15">
        <f t="shared" si="89"/>
        <v>0</v>
      </c>
      <c r="N727" s="15">
        <f t="shared" si="90"/>
        <v>2773</v>
      </c>
      <c r="O727" s="22">
        <f t="shared" si="91"/>
        <v>0</v>
      </c>
    </row>
    <row r="728" spans="1:15" x14ac:dyDescent="0.2">
      <c r="A728" s="1" t="s">
        <v>855</v>
      </c>
      <c r="B728" s="1" t="s">
        <v>18</v>
      </c>
      <c r="C728" s="2" t="s">
        <v>7</v>
      </c>
      <c r="D728" s="14">
        <v>50</v>
      </c>
      <c r="E728" s="13">
        <v>0</v>
      </c>
      <c r="F728" s="13">
        <f>'Memorial de Cálculo'!K728:K728</f>
        <v>0</v>
      </c>
      <c r="G728" s="13">
        <f t="shared" si="94"/>
        <v>0</v>
      </c>
      <c r="H728" s="13">
        <f t="shared" si="95"/>
        <v>50</v>
      </c>
      <c r="I728" s="15">
        <v>42.56</v>
      </c>
      <c r="J728" s="15">
        <f t="shared" si="92"/>
        <v>2128</v>
      </c>
      <c r="K728" s="15">
        <f t="shared" si="93"/>
        <v>0</v>
      </c>
      <c r="L728" s="15">
        <f t="shared" si="88"/>
        <v>0</v>
      </c>
      <c r="M728" s="15">
        <f t="shared" si="89"/>
        <v>0</v>
      </c>
      <c r="N728" s="15">
        <f t="shared" si="90"/>
        <v>2128</v>
      </c>
      <c r="O728" s="22">
        <f t="shared" si="91"/>
        <v>0</v>
      </c>
    </row>
    <row r="729" spans="1:15" x14ac:dyDescent="0.2">
      <c r="A729" s="1" t="s">
        <v>856</v>
      </c>
      <c r="B729" s="1" t="s">
        <v>91</v>
      </c>
      <c r="C729" s="2" t="s">
        <v>19</v>
      </c>
      <c r="D729" s="14">
        <v>373.72</v>
      </c>
      <c r="E729" s="13">
        <v>0</v>
      </c>
      <c r="F729" s="13">
        <f>'Memorial de Cálculo'!K729:K729</f>
        <v>0</v>
      </c>
      <c r="G729" s="13">
        <f t="shared" si="94"/>
        <v>0</v>
      </c>
      <c r="H729" s="13">
        <f t="shared" si="95"/>
        <v>373.72</v>
      </c>
      <c r="I729" s="15">
        <v>1.58</v>
      </c>
      <c r="J729" s="15">
        <f t="shared" si="92"/>
        <v>590.48</v>
      </c>
      <c r="K729" s="15">
        <f t="shared" si="93"/>
        <v>0</v>
      </c>
      <c r="L729" s="15">
        <f t="shared" si="88"/>
        <v>0</v>
      </c>
      <c r="M729" s="15">
        <f t="shared" si="89"/>
        <v>0</v>
      </c>
      <c r="N729" s="15">
        <f t="shared" si="90"/>
        <v>590.48</v>
      </c>
      <c r="O729" s="22">
        <f t="shared" si="91"/>
        <v>0</v>
      </c>
    </row>
    <row r="730" spans="1:15" x14ac:dyDescent="0.2">
      <c r="A730" s="7" t="s">
        <v>857</v>
      </c>
      <c r="B730" s="7" t="s">
        <v>858</v>
      </c>
      <c r="C730" s="8"/>
      <c r="D730" s="16"/>
      <c r="E730" s="17"/>
      <c r="F730" s="17"/>
      <c r="G730" s="17"/>
      <c r="H730" s="17"/>
      <c r="I730" s="18"/>
      <c r="J730" s="19">
        <f>SUM(J731,J746)</f>
        <v>188709.08</v>
      </c>
      <c r="K730" s="19">
        <f>SUM(K731,K746)</f>
        <v>6320.75</v>
      </c>
      <c r="L730" s="19">
        <f>SUM(L731,L746)</f>
        <v>0</v>
      </c>
      <c r="M730" s="19">
        <f>SUM(M731,M746)</f>
        <v>6320.75</v>
      </c>
      <c r="N730" s="19">
        <f>SUM(N731,N746)</f>
        <v>182388.33</v>
      </c>
      <c r="O730" s="23">
        <f t="shared" si="91"/>
        <v>3.3494678687427233E-2</v>
      </c>
    </row>
    <row r="731" spans="1:15" x14ac:dyDescent="0.2">
      <c r="A731" s="7" t="s">
        <v>859</v>
      </c>
      <c r="B731" s="7" t="s">
        <v>14</v>
      </c>
      <c r="C731" s="8"/>
      <c r="D731" s="16"/>
      <c r="E731" s="17"/>
      <c r="F731" s="17"/>
      <c r="G731" s="17"/>
      <c r="H731" s="17"/>
      <c r="I731" s="18"/>
      <c r="J731" s="19">
        <f>SUM(J732:J745)</f>
        <v>140680.79999999999</v>
      </c>
      <c r="K731" s="19">
        <f>SUM(K732:K745)</f>
        <v>6320.75</v>
      </c>
      <c r="L731" s="19">
        <f>SUM(L732:L745)</f>
        <v>0</v>
      </c>
      <c r="M731" s="19">
        <f>SUM(M732:M745)</f>
        <v>6320.75</v>
      </c>
      <c r="N731" s="19">
        <f>SUM(N732:N745)</f>
        <v>134360.04999999999</v>
      </c>
      <c r="O731" s="23">
        <f t="shared" si="91"/>
        <v>4.4929727439707481E-2</v>
      </c>
    </row>
    <row r="732" spans="1:15" x14ac:dyDescent="0.2">
      <c r="A732" s="1" t="s">
        <v>860</v>
      </c>
      <c r="B732" s="1" t="s">
        <v>67</v>
      </c>
      <c r="C732" s="2" t="s">
        <v>19</v>
      </c>
      <c r="D732" s="14">
        <v>171.1</v>
      </c>
      <c r="E732" s="13">
        <v>171</v>
      </c>
      <c r="F732" s="13"/>
      <c r="G732" s="13">
        <f t="shared" si="94"/>
        <v>171</v>
      </c>
      <c r="H732" s="13">
        <f t="shared" si="95"/>
        <v>9.9999999999994316E-2</v>
      </c>
      <c r="I732" s="15">
        <v>0.38</v>
      </c>
      <c r="J732" s="15">
        <f t="shared" si="92"/>
        <v>65.02</v>
      </c>
      <c r="K732" s="15">
        <f t="shared" si="93"/>
        <v>64.98</v>
      </c>
      <c r="L732" s="15">
        <f t="shared" ref="L732:L794" si="96">ROUND(F732*I732,2)</f>
        <v>0</v>
      </c>
      <c r="M732" s="15">
        <f t="shared" ref="M732:M794" si="97">K732+L732</f>
        <v>64.98</v>
      </c>
      <c r="N732" s="15">
        <f t="shared" ref="N732:N794" si="98">J732-M732</f>
        <v>3.9999999999992042E-2</v>
      </c>
      <c r="O732" s="22">
        <f t="shared" si="91"/>
        <v>0.99938480467548463</v>
      </c>
    </row>
    <row r="733" spans="1:15" ht="25.5" x14ac:dyDescent="0.2">
      <c r="A733" s="1" t="s">
        <v>861</v>
      </c>
      <c r="B733" s="1" t="s">
        <v>69</v>
      </c>
      <c r="C733" s="2" t="s">
        <v>12</v>
      </c>
      <c r="D733" s="14">
        <v>205.32</v>
      </c>
      <c r="E733" s="13">
        <v>205.32</v>
      </c>
      <c r="F733" s="13"/>
      <c r="G733" s="13">
        <f t="shared" si="94"/>
        <v>205.32</v>
      </c>
      <c r="H733" s="13">
        <f t="shared" si="95"/>
        <v>0</v>
      </c>
      <c r="I733" s="15">
        <v>8.67</v>
      </c>
      <c r="J733" s="15">
        <f t="shared" si="92"/>
        <v>1780.12</v>
      </c>
      <c r="K733" s="15">
        <f t="shared" si="93"/>
        <v>1780.12</v>
      </c>
      <c r="L733" s="15">
        <f t="shared" si="96"/>
        <v>0</v>
      </c>
      <c r="M733" s="15">
        <f t="shared" si="97"/>
        <v>1780.12</v>
      </c>
      <c r="N733" s="15">
        <f t="shared" si="98"/>
        <v>0</v>
      </c>
      <c r="O733" s="22">
        <f t="shared" si="91"/>
        <v>1</v>
      </c>
    </row>
    <row r="734" spans="1:15" x14ac:dyDescent="0.2">
      <c r="A734" s="1" t="s">
        <v>862</v>
      </c>
      <c r="B734" s="1" t="s">
        <v>71</v>
      </c>
      <c r="C734" s="2" t="s">
        <v>12</v>
      </c>
      <c r="D734" s="14">
        <v>133.46</v>
      </c>
      <c r="E734" s="13">
        <v>133.46</v>
      </c>
      <c r="F734" s="13"/>
      <c r="G734" s="13">
        <f t="shared" si="94"/>
        <v>133.46</v>
      </c>
      <c r="H734" s="13">
        <f t="shared" si="95"/>
        <v>0</v>
      </c>
      <c r="I734" s="15">
        <v>0.84</v>
      </c>
      <c r="J734" s="15">
        <f t="shared" si="92"/>
        <v>112.11</v>
      </c>
      <c r="K734" s="15">
        <f t="shared" si="93"/>
        <v>112.11</v>
      </c>
      <c r="L734" s="15">
        <f t="shared" si="96"/>
        <v>0</v>
      </c>
      <c r="M734" s="15">
        <f t="shared" si="97"/>
        <v>112.11</v>
      </c>
      <c r="N734" s="15">
        <f t="shared" si="98"/>
        <v>0</v>
      </c>
      <c r="O734" s="22">
        <f t="shared" si="91"/>
        <v>1</v>
      </c>
    </row>
    <row r="735" spans="1:15" ht="25.5" x14ac:dyDescent="0.2">
      <c r="A735" s="1" t="s">
        <v>863</v>
      </c>
      <c r="B735" s="1" t="s">
        <v>59</v>
      </c>
      <c r="C735" s="2" t="s">
        <v>16</v>
      </c>
      <c r="D735" s="14">
        <v>3002.81</v>
      </c>
      <c r="E735" s="13">
        <v>3002.81</v>
      </c>
      <c r="F735" s="13"/>
      <c r="G735" s="13">
        <f t="shared" si="94"/>
        <v>3002.81</v>
      </c>
      <c r="H735" s="13">
        <f t="shared" si="95"/>
        <v>0</v>
      </c>
      <c r="I735" s="15">
        <v>0.66</v>
      </c>
      <c r="J735" s="15">
        <f t="shared" si="92"/>
        <v>1981.85</v>
      </c>
      <c r="K735" s="15">
        <f t="shared" si="93"/>
        <v>1981.85</v>
      </c>
      <c r="L735" s="15">
        <f t="shared" si="96"/>
        <v>0</v>
      </c>
      <c r="M735" s="15">
        <f t="shared" si="97"/>
        <v>1981.85</v>
      </c>
      <c r="N735" s="15">
        <f t="shared" si="98"/>
        <v>0</v>
      </c>
      <c r="O735" s="22">
        <f t="shared" si="91"/>
        <v>1</v>
      </c>
    </row>
    <row r="736" spans="1:15" ht="25.5" x14ac:dyDescent="0.2">
      <c r="A736" s="1" t="s">
        <v>864</v>
      </c>
      <c r="B736" s="1" t="s">
        <v>74</v>
      </c>
      <c r="C736" s="2" t="s">
        <v>6</v>
      </c>
      <c r="D736" s="14">
        <v>1026.5899999999999</v>
      </c>
      <c r="E736" s="13">
        <v>1026.5899999999999</v>
      </c>
      <c r="F736" s="13"/>
      <c r="G736" s="13">
        <f t="shared" si="94"/>
        <v>1026.5899999999999</v>
      </c>
      <c r="H736" s="13">
        <f t="shared" si="95"/>
        <v>0</v>
      </c>
      <c r="I736" s="15">
        <v>2.3199999999999998</v>
      </c>
      <c r="J736" s="15">
        <f t="shared" si="92"/>
        <v>2381.69</v>
      </c>
      <c r="K736" s="15">
        <f t="shared" si="93"/>
        <v>2381.69</v>
      </c>
      <c r="L736" s="15">
        <f t="shared" si="96"/>
        <v>0</v>
      </c>
      <c r="M736" s="15">
        <f t="shared" si="97"/>
        <v>2381.69</v>
      </c>
      <c r="N736" s="15">
        <f t="shared" si="98"/>
        <v>0</v>
      </c>
      <c r="O736" s="22">
        <f t="shared" si="91"/>
        <v>1</v>
      </c>
    </row>
    <row r="737" spans="1:15" ht="38.25" x14ac:dyDescent="0.2">
      <c r="A737" s="1" t="s">
        <v>865</v>
      </c>
      <c r="B737" s="1" t="s">
        <v>76</v>
      </c>
      <c r="C737" s="2" t="s">
        <v>12</v>
      </c>
      <c r="D737" s="14">
        <v>106.66</v>
      </c>
      <c r="E737" s="13">
        <v>0</v>
      </c>
      <c r="F737" s="13">
        <f>'Memorial de Cálculo'!K737:K737</f>
        <v>0</v>
      </c>
      <c r="G737" s="13">
        <f t="shared" si="94"/>
        <v>0</v>
      </c>
      <c r="H737" s="13">
        <f t="shared" si="95"/>
        <v>106.66</v>
      </c>
      <c r="I737" s="15">
        <v>11.06</v>
      </c>
      <c r="J737" s="15">
        <f t="shared" si="92"/>
        <v>1179.6600000000001</v>
      </c>
      <c r="K737" s="15">
        <f t="shared" si="93"/>
        <v>0</v>
      </c>
      <c r="L737" s="15">
        <f t="shared" si="96"/>
        <v>0</v>
      </c>
      <c r="M737" s="15">
        <f t="shared" si="97"/>
        <v>0</v>
      </c>
      <c r="N737" s="15">
        <f t="shared" si="98"/>
        <v>1179.6600000000001</v>
      </c>
      <c r="O737" s="22">
        <f t="shared" si="91"/>
        <v>0</v>
      </c>
    </row>
    <row r="738" spans="1:15" ht="25.5" x14ac:dyDescent="0.2">
      <c r="A738" s="1" t="s">
        <v>866</v>
      </c>
      <c r="B738" s="1" t="s">
        <v>78</v>
      </c>
      <c r="C738" s="2" t="s">
        <v>12</v>
      </c>
      <c r="D738" s="14">
        <v>133.46</v>
      </c>
      <c r="E738" s="13">
        <v>0</v>
      </c>
      <c r="F738" s="13">
        <f>'Memorial de Cálculo'!K738:K738</f>
        <v>0</v>
      </c>
      <c r="G738" s="13">
        <f t="shared" si="94"/>
        <v>0</v>
      </c>
      <c r="H738" s="13">
        <f t="shared" si="95"/>
        <v>133.46</v>
      </c>
      <c r="I738" s="15">
        <v>11.04</v>
      </c>
      <c r="J738" s="15">
        <f t="shared" si="92"/>
        <v>1473.4</v>
      </c>
      <c r="K738" s="15">
        <f t="shared" si="93"/>
        <v>0</v>
      </c>
      <c r="L738" s="15">
        <f t="shared" si="96"/>
        <v>0</v>
      </c>
      <c r="M738" s="15">
        <f t="shared" si="97"/>
        <v>0</v>
      </c>
      <c r="N738" s="15">
        <f t="shared" si="98"/>
        <v>1473.4</v>
      </c>
      <c r="O738" s="22">
        <f t="shared" si="91"/>
        <v>0</v>
      </c>
    </row>
    <row r="739" spans="1:15" ht="25.5" x14ac:dyDescent="0.2">
      <c r="A739" s="1" t="s">
        <v>867</v>
      </c>
      <c r="B739" s="1" t="s">
        <v>59</v>
      </c>
      <c r="C739" s="2" t="s">
        <v>16</v>
      </c>
      <c r="D739" s="14">
        <v>3002.78</v>
      </c>
      <c r="E739" s="13">
        <v>0</v>
      </c>
      <c r="F739" s="13">
        <f>'Memorial de Cálculo'!K739:K739</f>
        <v>0</v>
      </c>
      <c r="G739" s="13">
        <f t="shared" si="94"/>
        <v>0</v>
      </c>
      <c r="H739" s="13">
        <f t="shared" si="95"/>
        <v>3002.78</v>
      </c>
      <c r="I739" s="15">
        <v>0.66</v>
      </c>
      <c r="J739" s="15">
        <f t="shared" si="92"/>
        <v>1981.83</v>
      </c>
      <c r="K739" s="15">
        <f t="shared" si="93"/>
        <v>0</v>
      </c>
      <c r="L739" s="15">
        <f t="shared" si="96"/>
        <v>0</v>
      </c>
      <c r="M739" s="15">
        <f t="shared" si="97"/>
        <v>0</v>
      </c>
      <c r="N739" s="15">
        <f t="shared" si="98"/>
        <v>1981.83</v>
      </c>
      <c r="O739" s="22">
        <f t="shared" si="91"/>
        <v>0</v>
      </c>
    </row>
    <row r="740" spans="1:15" ht="25.5" x14ac:dyDescent="0.2">
      <c r="A740" s="1" t="s">
        <v>868</v>
      </c>
      <c r="B740" s="1" t="s">
        <v>158</v>
      </c>
      <c r="C740" s="2" t="s">
        <v>12</v>
      </c>
      <c r="D740" s="14">
        <v>102.66</v>
      </c>
      <c r="E740" s="13">
        <v>0</v>
      </c>
      <c r="F740" s="13">
        <f>'Memorial de Cálculo'!K740:K740</f>
        <v>0</v>
      </c>
      <c r="G740" s="13">
        <f t="shared" si="94"/>
        <v>0</v>
      </c>
      <c r="H740" s="13">
        <f t="shared" si="95"/>
        <v>102.66</v>
      </c>
      <c r="I740" s="15">
        <v>3.82</v>
      </c>
      <c r="J740" s="15">
        <f t="shared" si="92"/>
        <v>392.16</v>
      </c>
      <c r="K740" s="15">
        <f t="shared" si="93"/>
        <v>0</v>
      </c>
      <c r="L740" s="15">
        <f t="shared" si="96"/>
        <v>0</v>
      </c>
      <c r="M740" s="15">
        <f t="shared" si="97"/>
        <v>0</v>
      </c>
      <c r="N740" s="15">
        <f t="shared" si="98"/>
        <v>392.16</v>
      </c>
      <c r="O740" s="22">
        <f t="shared" si="91"/>
        <v>0</v>
      </c>
    </row>
    <row r="741" spans="1:15" ht="25.5" x14ac:dyDescent="0.2">
      <c r="A741" s="1" t="s">
        <v>869</v>
      </c>
      <c r="B741" s="1" t="s">
        <v>17</v>
      </c>
      <c r="C741" s="2" t="s">
        <v>6</v>
      </c>
      <c r="D741" s="14">
        <v>1026.5899999999999</v>
      </c>
      <c r="E741" s="13">
        <v>0</v>
      </c>
      <c r="F741" s="13">
        <f>'Memorial de Cálculo'!K741:K741</f>
        <v>0</v>
      </c>
      <c r="G741" s="13">
        <f t="shared" si="94"/>
        <v>0</v>
      </c>
      <c r="H741" s="13">
        <f t="shared" si="95"/>
        <v>1026.5899999999999</v>
      </c>
      <c r="I741" s="15">
        <v>104.79</v>
      </c>
      <c r="J741" s="15">
        <f t="shared" si="92"/>
        <v>107576.37</v>
      </c>
      <c r="K741" s="15">
        <f t="shared" si="93"/>
        <v>0</v>
      </c>
      <c r="L741" s="15">
        <f t="shared" si="96"/>
        <v>0</v>
      </c>
      <c r="M741" s="15">
        <f t="shared" si="97"/>
        <v>0</v>
      </c>
      <c r="N741" s="15">
        <f t="shared" si="98"/>
        <v>107576.37</v>
      </c>
      <c r="O741" s="22">
        <f t="shared" si="91"/>
        <v>0</v>
      </c>
    </row>
    <row r="742" spans="1:15" ht="38.25" x14ac:dyDescent="0.2">
      <c r="A742" s="1" t="s">
        <v>870</v>
      </c>
      <c r="B742" s="1" t="s">
        <v>86</v>
      </c>
      <c r="C742" s="2" t="s">
        <v>19</v>
      </c>
      <c r="D742" s="14">
        <v>342.2</v>
      </c>
      <c r="E742" s="13">
        <v>0</v>
      </c>
      <c r="F742" s="13">
        <f>'Memorial de Cálculo'!K742:K742</f>
        <v>0</v>
      </c>
      <c r="G742" s="13">
        <f t="shared" si="94"/>
        <v>0</v>
      </c>
      <c r="H742" s="13">
        <f t="shared" si="95"/>
        <v>342.2</v>
      </c>
      <c r="I742" s="15">
        <v>52.07</v>
      </c>
      <c r="J742" s="15">
        <f t="shared" si="92"/>
        <v>17818.349999999999</v>
      </c>
      <c r="K742" s="15">
        <f t="shared" si="93"/>
        <v>0</v>
      </c>
      <c r="L742" s="15">
        <f t="shared" si="96"/>
        <v>0</v>
      </c>
      <c r="M742" s="15">
        <f t="shared" si="97"/>
        <v>0</v>
      </c>
      <c r="N742" s="15">
        <f t="shared" si="98"/>
        <v>17818.349999999999</v>
      </c>
      <c r="O742" s="22">
        <f t="shared" si="91"/>
        <v>0</v>
      </c>
    </row>
    <row r="743" spans="1:15" ht="25.5" x14ac:dyDescent="0.2">
      <c r="A743" s="1" t="s">
        <v>871</v>
      </c>
      <c r="B743" s="1" t="s">
        <v>88</v>
      </c>
      <c r="C743" s="2" t="s">
        <v>7</v>
      </c>
      <c r="D743" s="14">
        <v>171.1</v>
      </c>
      <c r="E743" s="13">
        <v>0</v>
      </c>
      <c r="F743" s="13">
        <f>'Memorial de Cálculo'!K743:K743</f>
        <v>0</v>
      </c>
      <c r="G743" s="13">
        <f t="shared" si="94"/>
        <v>0</v>
      </c>
      <c r="H743" s="13">
        <f t="shared" si="95"/>
        <v>171.1</v>
      </c>
      <c r="I743" s="15">
        <v>7.42</v>
      </c>
      <c r="J743" s="15">
        <f t="shared" si="92"/>
        <v>1269.56</v>
      </c>
      <c r="K743" s="15">
        <f t="shared" si="93"/>
        <v>0</v>
      </c>
      <c r="L743" s="15">
        <f t="shared" si="96"/>
        <v>0</v>
      </c>
      <c r="M743" s="15">
        <f t="shared" si="97"/>
        <v>0</v>
      </c>
      <c r="N743" s="15">
        <f t="shared" si="98"/>
        <v>1269.56</v>
      </c>
      <c r="O743" s="22">
        <f t="shared" si="91"/>
        <v>0</v>
      </c>
    </row>
    <row r="744" spans="1:15" x14ac:dyDescent="0.2">
      <c r="A744" s="1" t="s">
        <v>872</v>
      </c>
      <c r="B744" s="1" t="s">
        <v>18</v>
      </c>
      <c r="C744" s="2" t="s">
        <v>7</v>
      </c>
      <c r="D744" s="14">
        <v>50</v>
      </c>
      <c r="E744" s="13">
        <v>0</v>
      </c>
      <c r="F744" s="13">
        <f>'Memorial de Cálculo'!K744:K744</f>
        <v>0</v>
      </c>
      <c r="G744" s="13">
        <f t="shared" si="94"/>
        <v>0</v>
      </c>
      <c r="H744" s="13">
        <f t="shared" si="95"/>
        <v>50</v>
      </c>
      <c r="I744" s="15">
        <v>42.56</v>
      </c>
      <c r="J744" s="15">
        <f t="shared" si="92"/>
        <v>2128</v>
      </c>
      <c r="K744" s="15">
        <f t="shared" si="93"/>
        <v>0</v>
      </c>
      <c r="L744" s="15">
        <f t="shared" si="96"/>
        <v>0</v>
      </c>
      <c r="M744" s="15">
        <f t="shared" si="97"/>
        <v>0</v>
      </c>
      <c r="N744" s="15">
        <f t="shared" si="98"/>
        <v>2128</v>
      </c>
      <c r="O744" s="22">
        <f t="shared" si="91"/>
        <v>0</v>
      </c>
    </row>
    <row r="745" spans="1:15" x14ac:dyDescent="0.2">
      <c r="A745" s="1" t="s">
        <v>873</v>
      </c>
      <c r="B745" s="1" t="s">
        <v>91</v>
      </c>
      <c r="C745" s="2" t="s">
        <v>19</v>
      </c>
      <c r="D745" s="14">
        <v>342.2</v>
      </c>
      <c r="E745" s="13">
        <v>0</v>
      </c>
      <c r="F745" s="13">
        <f>'Memorial de Cálculo'!K745:K745</f>
        <v>0</v>
      </c>
      <c r="G745" s="13">
        <f t="shared" si="94"/>
        <v>0</v>
      </c>
      <c r="H745" s="13">
        <f t="shared" si="95"/>
        <v>342.2</v>
      </c>
      <c r="I745" s="15">
        <v>1.58</v>
      </c>
      <c r="J745" s="15">
        <f t="shared" si="92"/>
        <v>540.67999999999995</v>
      </c>
      <c r="K745" s="15">
        <f t="shared" si="93"/>
        <v>0</v>
      </c>
      <c r="L745" s="15">
        <f t="shared" si="96"/>
        <v>0</v>
      </c>
      <c r="M745" s="15">
        <f t="shared" si="97"/>
        <v>0</v>
      </c>
      <c r="N745" s="15">
        <f t="shared" si="98"/>
        <v>540.67999999999995</v>
      </c>
      <c r="O745" s="22">
        <f t="shared" si="91"/>
        <v>0</v>
      </c>
    </row>
    <row r="746" spans="1:15" x14ac:dyDescent="0.2">
      <c r="A746" s="7" t="s">
        <v>874</v>
      </c>
      <c r="B746" s="7" t="s">
        <v>127</v>
      </c>
      <c r="C746" s="8"/>
      <c r="D746" s="16"/>
      <c r="E746" s="17"/>
      <c r="F746" s="17"/>
      <c r="G746" s="17"/>
      <c r="H746" s="17"/>
      <c r="I746" s="18"/>
      <c r="J746" s="19">
        <f>SUM(J747:J756)</f>
        <v>48028.28</v>
      </c>
      <c r="K746" s="19">
        <f>SUM(K747:K756)</f>
        <v>0</v>
      </c>
      <c r="L746" s="19">
        <f>SUM(L747:L756)</f>
        <v>0</v>
      </c>
      <c r="M746" s="19">
        <f>SUM(M747:M756)</f>
        <v>0</v>
      </c>
      <c r="N746" s="19">
        <f>SUM(N747:N756)</f>
        <v>48028.28</v>
      </c>
      <c r="O746" s="23">
        <f t="shared" si="91"/>
        <v>0</v>
      </c>
    </row>
    <row r="747" spans="1:15" x14ac:dyDescent="0.2">
      <c r="A747" s="1" t="s">
        <v>875</v>
      </c>
      <c r="B747" s="1" t="s">
        <v>129</v>
      </c>
      <c r="C747" s="2" t="s">
        <v>7</v>
      </c>
      <c r="D747" s="14">
        <v>91.7</v>
      </c>
      <c r="E747" s="13">
        <v>0</v>
      </c>
      <c r="F747" s="13">
        <f>'Memorial de Cálculo'!K747:K747</f>
        <v>0</v>
      </c>
      <c r="G747" s="13">
        <f t="shared" si="94"/>
        <v>0</v>
      </c>
      <c r="H747" s="13">
        <f t="shared" si="95"/>
        <v>91.7</v>
      </c>
      <c r="I747" s="15">
        <v>1.92</v>
      </c>
      <c r="J747" s="15">
        <f t="shared" si="92"/>
        <v>176.06</v>
      </c>
      <c r="K747" s="15">
        <f t="shared" si="93"/>
        <v>0</v>
      </c>
      <c r="L747" s="15">
        <f t="shared" si="96"/>
        <v>0</v>
      </c>
      <c r="M747" s="15">
        <f t="shared" si="97"/>
        <v>0</v>
      </c>
      <c r="N747" s="15">
        <f t="shared" si="98"/>
        <v>176.06</v>
      </c>
      <c r="O747" s="22">
        <f t="shared" si="91"/>
        <v>0</v>
      </c>
    </row>
    <row r="748" spans="1:15" ht="38.25" x14ac:dyDescent="0.2">
      <c r="A748" s="1" t="s">
        <v>876</v>
      </c>
      <c r="B748" s="1" t="s">
        <v>131</v>
      </c>
      <c r="C748" s="2" t="s">
        <v>12</v>
      </c>
      <c r="D748" s="14">
        <v>173.8</v>
      </c>
      <c r="E748" s="13">
        <v>0</v>
      </c>
      <c r="F748" s="13">
        <f>'Memorial de Cálculo'!K748:K748</f>
        <v>0</v>
      </c>
      <c r="G748" s="13">
        <f t="shared" si="94"/>
        <v>0</v>
      </c>
      <c r="H748" s="13">
        <f t="shared" si="95"/>
        <v>173.8</v>
      </c>
      <c r="I748" s="15">
        <v>12.11</v>
      </c>
      <c r="J748" s="15">
        <f t="shared" si="92"/>
        <v>2104.7199999999998</v>
      </c>
      <c r="K748" s="15">
        <f t="shared" si="93"/>
        <v>0</v>
      </c>
      <c r="L748" s="15">
        <f t="shared" si="96"/>
        <v>0</v>
      </c>
      <c r="M748" s="15">
        <f t="shared" si="97"/>
        <v>0</v>
      </c>
      <c r="N748" s="15">
        <f t="shared" si="98"/>
        <v>2104.7199999999998</v>
      </c>
      <c r="O748" s="22">
        <f t="shared" si="91"/>
        <v>0</v>
      </c>
    </row>
    <row r="749" spans="1:15" ht="25.5" x14ac:dyDescent="0.2">
      <c r="A749" s="1" t="s">
        <v>877</v>
      </c>
      <c r="B749" s="1" t="s">
        <v>133</v>
      </c>
      <c r="C749" s="2" t="s">
        <v>12</v>
      </c>
      <c r="D749" s="14">
        <v>11.8</v>
      </c>
      <c r="E749" s="13">
        <v>0</v>
      </c>
      <c r="F749" s="13">
        <f>'Memorial de Cálculo'!K749:K749</f>
        <v>0</v>
      </c>
      <c r="G749" s="13">
        <f t="shared" si="94"/>
        <v>0</v>
      </c>
      <c r="H749" s="13">
        <f t="shared" si="95"/>
        <v>11.8</v>
      </c>
      <c r="I749" s="15">
        <v>141.11000000000001</v>
      </c>
      <c r="J749" s="15">
        <f t="shared" si="92"/>
        <v>1665.1</v>
      </c>
      <c r="K749" s="15">
        <f t="shared" si="93"/>
        <v>0</v>
      </c>
      <c r="L749" s="15">
        <f t="shared" si="96"/>
        <v>0</v>
      </c>
      <c r="M749" s="15">
        <f t="shared" si="97"/>
        <v>0</v>
      </c>
      <c r="N749" s="15">
        <f t="shared" si="98"/>
        <v>1665.1</v>
      </c>
      <c r="O749" s="22">
        <f t="shared" si="91"/>
        <v>0</v>
      </c>
    </row>
    <row r="750" spans="1:15" ht="38.25" x14ac:dyDescent="0.2">
      <c r="A750" s="1" t="s">
        <v>878</v>
      </c>
      <c r="B750" s="1" t="s">
        <v>654</v>
      </c>
      <c r="C750" s="2" t="s">
        <v>19</v>
      </c>
      <c r="D750" s="14">
        <v>30.03</v>
      </c>
      <c r="E750" s="13">
        <v>0</v>
      </c>
      <c r="F750" s="13">
        <f>'Memorial de Cálculo'!K750:K750</f>
        <v>0</v>
      </c>
      <c r="G750" s="13">
        <f t="shared" si="94"/>
        <v>0</v>
      </c>
      <c r="H750" s="13">
        <f t="shared" si="95"/>
        <v>30.03</v>
      </c>
      <c r="I750" s="15">
        <v>126.88</v>
      </c>
      <c r="J750" s="15">
        <f t="shared" si="92"/>
        <v>3810.21</v>
      </c>
      <c r="K750" s="15">
        <f t="shared" si="93"/>
        <v>0</v>
      </c>
      <c r="L750" s="15">
        <f t="shared" si="96"/>
        <v>0</v>
      </c>
      <c r="M750" s="15">
        <f t="shared" si="97"/>
        <v>0</v>
      </c>
      <c r="N750" s="15">
        <f t="shared" si="98"/>
        <v>3810.21</v>
      </c>
      <c r="O750" s="22">
        <f t="shared" si="91"/>
        <v>0</v>
      </c>
    </row>
    <row r="751" spans="1:15" ht="25.5" x14ac:dyDescent="0.2">
      <c r="A751" s="1" t="s">
        <v>879</v>
      </c>
      <c r="B751" s="1" t="s">
        <v>141</v>
      </c>
      <c r="C751" s="2" t="s">
        <v>9</v>
      </c>
      <c r="D751" s="14">
        <v>8</v>
      </c>
      <c r="E751" s="13">
        <v>0</v>
      </c>
      <c r="F751" s="13">
        <f>'Memorial de Cálculo'!K751:K751</f>
        <v>0</v>
      </c>
      <c r="G751" s="13">
        <f t="shared" si="94"/>
        <v>0</v>
      </c>
      <c r="H751" s="13">
        <f t="shared" si="95"/>
        <v>8</v>
      </c>
      <c r="I751" s="15">
        <v>754.13</v>
      </c>
      <c r="J751" s="15">
        <f t="shared" si="92"/>
        <v>6033.04</v>
      </c>
      <c r="K751" s="15">
        <f t="shared" si="93"/>
        <v>0</v>
      </c>
      <c r="L751" s="15">
        <f t="shared" si="96"/>
        <v>0</v>
      </c>
      <c r="M751" s="15">
        <f t="shared" si="97"/>
        <v>0</v>
      </c>
      <c r="N751" s="15">
        <f t="shared" si="98"/>
        <v>6033.04</v>
      </c>
      <c r="O751" s="22">
        <f t="shared" si="91"/>
        <v>0</v>
      </c>
    </row>
    <row r="752" spans="1:15" ht="25.5" x14ac:dyDescent="0.2">
      <c r="A752" s="1" t="s">
        <v>880</v>
      </c>
      <c r="B752" s="1" t="s">
        <v>144</v>
      </c>
      <c r="C752" s="2" t="s">
        <v>9</v>
      </c>
      <c r="D752" s="14">
        <v>3</v>
      </c>
      <c r="E752" s="13">
        <v>0</v>
      </c>
      <c r="F752" s="13">
        <f>'Memorial de Cálculo'!K752:K752</f>
        <v>0</v>
      </c>
      <c r="G752" s="13">
        <f t="shared" si="94"/>
        <v>0</v>
      </c>
      <c r="H752" s="13">
        <f t="shared" si="95"/>
        <v>3</v>
      </c>
      <c r="I752" s="15">
        <v>2393.75</v>
      </c>
      <c r="J752" s="15">
        <f t="shared" si="92"/>
        <v>7181.25</v>
      </c>
      <c r="K752" s="15">
        <f t="shared" si="93"/>
        <v>0</v>
      </c>
      <c r="L752" s="15">
        <f t="shared" si="96"/>
        <v>0</v>
      </c>
      <c r="M752" s="15">
        <f t="shared" si="97"/>
        <v>0</v>
      </c>
      <c r="N752" s="15">
        <f t="shared" si="98"/>
        <v>7181.25</v>
      </c>
      <c r="O752" s="22">
        <f t="shared" si="91"/>
        <v>0</v>
      </c>
    </row>
    <row r="753" spans="1:15" ht="25.5" x14ac:dyDescent="0.2">
      <c r="A753" s="1" t="s">
        <v>881</v>
      </c>
      <c r="B753" s="1" t="s">
        <v>139</v>
      </c>
      <c r="C753" s="2" t="s">
        <v>12</v>
      </c>
      <c r="D753" s="14">
        <v>170.67</v>
      </c>
      <c r="E753" s="13">
        <v>0</v>
      </c>
      <c r="F753" s="13">
        <f>'Memorial de Cálculo'!K753:K753</f>
        <v>0</v>
      </c>
      <c r="G753" s="13">
        <f t="shared" si="94"/>
        <v>0</v>
      </c>
      <c r="H753" s="13">
        <f t="shared" si="95"/>
        <v>170.67</v>
      </c>
      <c r="I753" s="15">
        <v>113.15</v>
      </c>
      <c r="J753" s="15">
        <f t="shared" si="92"/>
        <v>19311.310000000001</v>
      </c>
      <c r="K753" s="15">
        <f t="shared" si="93"/>
        <v>0</v>
      </c>
      <c r="L753" s="15">
        <f t="shared" si="96"/>
        <v>0</v>
      </c>
      <c r="M753" s="15">
        <f t="shared" si="97"/>
        <v>0</v>
      </c>
      <c r="N753" s="15">
        <f t="shared" si="98"/>
        <v>19311.310000000001</v>
      </c>
      <c r="O753" s="22">
        <f t="shared" si="91"/>
        <v>0</v>
      </c>
    </row>
    <row r="754" spans="1:15" ht="25.5" x14ac:dyDescent="0.2">
      <c r="A754" s="1" t="s">
        <v>882</v>
      </c>
      <c r="B754" s="1" t="s">
        <v>59</v>
      </c>
      <c r="C754" s="2" t="s">
        <v>16</v>
      </c>
      <c r="D754" s="14">
        <v>7680.03</v>
      </c>
      <c r="E754" s="13">
        <v>0</v>
      </c>
      <c r="F754" s="13">
        <f>'Memorial de Cálculo'!K754:K754</f>
        <v>0</v>
      </c>
      <c r="G754" s="13">
        <f t="shared" si="94"/>
        <v>0</v>
      </c>
      <c r="H754" s="13">
        <f t="shared" si="95"/>
        <v>7680.03</v>
      </c>
      <c r="I754" s="15">
        <v>0.66</v>
      </c>
      <c r="J754" s="15">
        <f t="shared" si="92"/>
        <v>5068.82</v>
      </c>
      <c r="K754" s="15">
        <f t="shared" si="93"/>
        <v>0</v>
      </c>
      <c r="L754" s="15">
        <f t="shared" si="96"/>
        <v>0</v>
      </c>
      <c r="M754" s="15">
        <f t="shared" si="97"/>
        <v>0</v>
      </c>
      <c r="N754" s="15">
        <f t="shared" si="98"/>
        <v>5068.82</v>
      </c>
      <c r="O754" s="22">
        <f t="shared" si="91"/>
        <v>0</v>
      </c>
    </row>
    <row r="755" spans="1:15" x14ac:dyDescent="0.2">
      <c r="A755" s="1" t="s">
        <v>883</v>
      </c>
      <c r="B755" s="1" t="s">
        <v>71</v>
      </c>
      <c r="C755" s="2" t="s">
        <v>12</v>
      </c>
      <c r="D755" s="14">
        <v>170.67</v>
      </c>
      <c r="E755" s="13">
        <v>0</v>
      </c>
      <c r="F755" s="13">
        <f>'Memorial de Cálculo'!K755:K755</f>
        <v>0</v>
      </c>
      <c r="G755" s="13">
        <f t="shared" si="94"/>
        <v>0</v>
      </c>
      <c r="H755" s="13">
        <f t="shared" si="95"/>
        <v>170.67</v>
      </c>
      <c r="I755" s="15">
        <v>0.84</v>
      </c>
      <c r="J755" s="15">
        <f t="shared" si="92"/>
        <v>143.36000000000001</v>
      </c>
      <c r="K755" s="15">
        <f t="shared" si="93"/>
        <v>0</v>
      </c>
      <c r="L755" s="15">
        <f t="shared" si="96"/>
        <v>0</v>
      </c>
      <c r="M755" s="15">
        <f t="shared" si="97"/>
        <v>0</v>
      </c>
      <c r="N755" s="15">
        <f t="shared" si="98"/>
        <v>143.36000000000001</v>
      </c>
      <c r="O755" s="22">
        <f t="shared" si="91"/>
        <v>0</v>
      </c>
    </row>
    <row r="756" spans="1:15" ht="25.5" x14ac:dyDescent="0.2">
      <c r="A756" s="1" t="s">
        <v>884</v>
      </c>
      <c r="B756" s="1" t="s">
        <v>59</v>
      </c>
      <c r="C756" s="2" t="s">
        <v>16</v>
      </c>
      <c r="D756" s="14">
        <v>3840.01</v>
      </c>
      <c r="E756" s="13">
        <v>0</v>
      </c>
      <c r="F756" s="13">
        <f>'Memorial de Cálculo'!K756:K756</f>
        <v>0</v>
      </c>
      <c r="G756" s="13">
        <f t="shared" si="94"/>
        <v>0</v>
      </c>
      <c r="H756" s="13">
        <f t="shared" si="95"/>
        <v>3840.01</v>
      </c>
      <c r="I756" s="15">
        <v>0.66</v>
      </c>
      <c r="J756" s="15">
        <f t="shared" si="92"/>
        <v>2534.41</v>
      </c>
      <c r="K756" s="15">
        <f t="shared" si="93"/>
        <v>0</v>
      </c>
      <c r="L756" s="15">
        <f t="shared" si="96"/>
        <v>0</v>
      </c>
      <c r="M756" s="15">
        <f t="shared" si="97"/>
        <v>0</v>
      </c>
      <c r="N756" s="15">
        <f t="shared" si="98"/>
        <v>2534.41</v>
      </c>
      <c r="O756" s="22">
        <f t="shared" si="91"/>
        <v>0</v>
      </c>
    </row>
    <row r="757" spans="1:15" x14ac:dyDescent="0.2">
      <c r="A757" s="7" t="s">
        <v>885</v>
      </c>
      <c r="B757" s="7" t="s">
        <v>886</v>
      </c>
      <c r="C757" s="8"/>
      <c r="D757" s="16"/>
      <c r="E757" s="17"/>
      <c r="F757" s="17"/>
      <c r="G757" s="17"/>
      <c r="H757" s="17"/>
      <c r="I757" s="18"/>
      <c r="J757" s="19">
        <f>SUM(J758,J773)</f>
        <v>196157.47999999998</v>
      </c>
      <c r="K757" s="19">
        <f>SUM(K758,K773)</f>
        <v>5058.29</v>
      </c>
      <c r="L757" s="19">
        <f>SUM(L758,L773)</f>
        <v>0</v>
      </c>
      <c r="M757" s="19">
        <f>SUM(M758,M773)</f>
        <v>5058.29</v>
      </c>
      <c r="N757" s="19">
        <f>SUM(N758,N773)</f>
        <v>191099.19</v>
      </c>
      <c r="O757" s="23">
        <f t="shared" si="91"/>
        <v>2.5786883069664233E-2</v>
      </c>
    </row>
    <row r="758" spans="1:15" x14ac:dyDescent="0.2">
      <c r="A758" s="7" t="s">
        <v>887</v>
      </c>
      <c r="B758" s="7" t="s">
        <v>14</v>
      </c>
      <c r="C758" s="8"/>
      <c r="D758" s="16"/>
      <c r="E758" s="17"/>
      <c r="F758" s="17"/>
      <c r="G758" s="17"/>
      <c r="H758" s="17"/>
      <c r="I758" s="18"/>
      <c r="J758" s="19">
        <f>SUM(J759:J772)</f>
        <v>113996.24</v>
      </c>
      <c r="K758" s="19">
        <f>SUM(K759:K772)</f>
        <v>5058.29</v>
      </c>
      <c r="L758" s="19">
        <f>SUM(L759:L772)</f>
        <v>0</v>
      </c>
      <c r="M758" s="19">
        <f>SUM(M759:M772)</f>
        <v>5058.29</v>
      </c>
      <c r="N758" s="19">
        <f>SUM(N759:N772)</f>
        <v>108937.95</v>
      </c>
      <c r="O758" s="23">
        <f t="shared" si="91"/>
        <v>4.4372428423955036E-2</v>
      </c>
    </row>
    <row r="759" spans="1:15" x14ac:dyDescent="0.2">
      <c r="A759" s="1" t="s">
        <v>888</v>
      </c>
      <c r="B759" s="1" t="s">
        <v>67</v>
      </c>
      <c r="C759" s="2" t="s">
        <v>19</v>
      </c>
      <c r="D759" s="14">
        <v>136.94</v>
      </c>
      <c r="E759" s="13">
        <v>136</v>
      </c>
      <c r="F759" s="13"/>
      <c r="G759" s="13">
        <f t="shared" si="94"/>
        <v>136</v>
      </c>
      <c r="H759" s="13">
        <f t="shared" si="95"/>
        <v>0.93999999999999773</v>
      </c>
      <c r="I759" s="15">
        <v>0.38</v>
      </c>
      <c r="J759" s="15">
        <f t="shared" si="92"/>
        <v>52.04</v>
      </c>
      <c r="K759" s="15">
        <f t="shared" si="93"/>
        <v>51.68</v>
      </c>
      <c r="L759" s="15">
        <f t="shared" si="96"/>
        <v>0</v>
      </c>
      <c r="M759" s="15">
        <f t="shared" si="97"/>
        <v>51.68</v>
      </c>
      <c r="N759" s="15">
        <f t="shared" si="98"/>
        <v>0.35999999999999943</v>
      </c>
      <c r="O759" s="22">
        <f t="shared" si="91"/>
        <v>0.99308224442736359</v>
      </c>
    </row>
    <row r="760" spans="1:15" ht="25.5" x14ac:dyDescent="0.2">
      <c r="A760" s="1" t="s">
        <v>889</v>
      </c>
      <c r="B760" s="1" t="s">
        <v>69</v>
      </c>
      <c r="C760" s="2" t="s">
        <v>12</v>
      </c>
      <c r="D760" s="14">
        <v>164.32</v>
      </c>
      <c r="E760" s="13">
        <v>164.32</v>
      </c>
      <c r="F760" s="13"/>
      <c r="G760" s="13">
        <f t="shared" si="94"/>
        <v>164.32</v>
      </c>
      <c r="H760" s="13">
        <f t="shared" si="95"/>
        <v>0</v>
      </c>
      <c r="I760" s="15">
        <v>8.67</v>
      </c>
      <c r="J760" s="15">
        <f t="shared" si="92"/>
        <v>1424.65</v>
      </c>
      <c r="K760" s="15">
        <f t="shared" si="93"/>
        <v>1424.65</v>
      </c>
      <c r="L760" s="15">
        <f t="shared" si="96"/>
        <v>0</v>
      </c>
      <c r="M760" s="15">
        <f t="shared" si="97"/>
        <v>1424.65</v>
      </c>
      <c r="N760" s="15">
        <f t="shared" si="98"/>
        <v>0</v>
      </c>
      <c r="O760" s="22">
        <f t="shared" si="91"/>
        <v>1</v>
      </c>
    </row>
    <row r="761" spans="1:15" x14ac:dyDescent="0.2">
      <c r="A761" s="1" t="s">
        <v>890</v>
      </c>
      <c r="B761" s="1" t="s">
        <v>71</v>
      </c>
      <c r="C761" s="2" t="s">
        <v>12</v>
      </c>
      <c r="D761" s="14">
        <v>106.81</v>
      </c>
      <c r="E761" s="13">
        <v>106.81</v>
      </c>
      <c r="F761" s="13"/>
      <c r="G761" s="13">
        <f t="shared" si="94"/>
        <v>106.81</v>
      </c>
      <c r="H761" s="13">
        <f t="shared" si="95"/>
        <v>0</v>
      </c>
      <c r="I761" s="15">
        <v>0.84</v>
      </c>
      <c r="J761" s="15">
        <f t="shared" si="92"/>
        <v>89.72</v>
      </c>
      <c r="K761" s="15">
        <f t="shared" si="93"/>
        <v>89.72</v>
      </c>
      <c r="L761" s="15">
        <f t="shared" si="96"/>
        <v>0</v>
      </c>
      <c r="M761" s="15">
        <f t="shared" si="97"/>
        <v>89.72</v>
      </c>
      <c r="N761" s="15">
        <f t="shared" si="98"/>
        <v>0</v>
      </c>
      <c r="O761" s="22">
        <f t="shared" si="91"/>
        <v>1</v>
      </c>
    </row>
    <row r="762" spans="1:15" ht="25.5" x14ac:dyDescent="0.2">
      <c r="A762" s="1" t="s">
        <v>891</v>
      </c>
      <c r="B762" s="1" t="s">
        <v>59</v>
      </c>
      <c r="C762" s="2" t="s">
        <v>16</v>
      </c>
      <c r="D762" s="14">
        <v>2403.1799999999998</v>
      </c>
      <c r="E762" s="13">
        <v>2403.1799999999998</v>
      </c>
      <c r="F762" s="13"/>
      <c r="G762" s="13">
        <f t="shared" si="94"/>
        <v>2403.1799999999998</v>
      </c>
      <c r="H762" s="13">
        <f t="shared" si="95"/>
        <v>0</v>
      </c>
      <c r="I762" s="15">
        <v>0.66</v>
      </c>
      <c r="J762" s="15">
        <f t="shared" si="92"/>
        <v>1586.1</v>
      </c>
      <c r="K762" s="15">
        <f t="shared" si="93"/>
        <v>1586.1</v>
      </c>
      <c r="L762" s="15">
        <f t="shared" si="96"/>
        <v>0</v>
      </c>
      <c r="M762" s="15">
        <f t="shared" si="97"/>
        <v>1586.1</v>
      </c>
      <c r="N762" s="15">
        <f t="shared" si="98"/>
        <v>0</v>
      </c>
      <c r="O762" s="22">
        <f t="shared" si="91"/>
        <v>1</v>
      </c>
    </row>
    <row r="763" spans="1:15" ht="25.5" x14ac:dyDescent="0.2">
      <c r="A763" s="1" t="s">
        <v>892</v>
      </c>
      <c r="B763" s="1" t="s">
        <v>74</v>
      </c>
      <c r="C763" s="2" t="s">
        <v>6</v>
      </c>
      <c r="D763" s="14">
        <v>821.61</v>
      </c>
      <c r="E763" s="13">
        <v>821.61</v>
      </c>
      <c r="F763" s="13"/>
      <c r="G763" s="13">
        <f t="shared" si="94"/>
        <v>821.61</v>
      </c>
      <c r="H763" s="13">
        <f t="shared" si="95"/>
        <v>0</v>
      </c>
      <c r="I763" s="15">
        <v>2.3199999999999998</v>
      </c>
      <c r="J763" s="15">
        <f t="shared" si="92"/>
        <v>1906.14</v>
      </c>
      <c r="K763" s="15">
        <f t="shared" si="93"/>
        <v>1906.14</v>
      </c>
      <c r="L763" s="15">
        <f t="shared" si="96"/>
        <v>0</v>
      </c>
      <c r="M763" s="15">
        <f t="shared" si="97"/>
        <v>1906.14</v>
      </c>
      <c r="N763" s="15">
        <f t="shared" si="98"/>
        <v>0</v>
      </c>
      <c r="O763" s="22">
        <f t="shared" si="91"/>
        <v>1</v>
      </c>
    </row>
    <row r="764" spans="1:15" ht="38.25" x14ac:dyDescent="0.2">
      <c r="A764" s="1" t="s">
        <v>893</v>
      </c>
      <c r="B764" s="1" t="s">
        <v>76</v>
      </c>
      <c r="C764" s="2" t="s">
        <v>12</v>
      </c>
      <c r="D764" s="14">
        <v>82.16</v>
      </c>
      <c r="E764" s="13">
        <v>0</v>
      </c>
      <c r="F764" s="13">
        <f>'Memorial de Cálculo'!K764:K764</f>
        <v>0</v>
      </c>
      <c r="G764" s="13">
        <f t="shared" si="94"/>
        <v>0</v>
      </c>
      <c r="H764" s="13">
        <f t="shared" si="95"/>
        <v>82.16</v>
      </c>
      <c r="I764" s="15">
        <v>11.06</v>
      </c>
      <c r="J764" s="15">
        <f t="shared" si="92"/>
        <v>908.69</v>
      </c>
      <c r="K764" s="15">
        <f t="shared" si="93"/>
        <v>0</v>
      </c>
      <c r="L764" s="15">
        <f t="shared" si="96"/>
        <v>0</v>
      </c>
      <c r="M764" s="15">
        <f t="shared" si="97"/>
        <v>0</v>
      </c>
      <c r="N764" s="15">
        <f t="shared" si="98"/>
        <v>908.69</v>
      </c>
      <c r="O764" s="22">
        <f t="shared" si="91"/>
        <v>0</v>
      </c>
    </row>
    <row r="765" spans="1:15" ht="25.5" x14ac:dyDescent="0.2">
      <c r="A765" s="1" t="s">
        <v>894</v>
      </c>
      <c r="B765" s="1" t="s">
        <v>78</v>
      </c>
      <c r="C765" s="2" t="s">
        <v>12</v>
      </c>
      <c r="D765" s="14">
        <v>106.81</v>
      </c>
      <c r="E765" s="13">
        <v>0</v>
      </c>
      <c r="F765" s="13">
        <f>'Memorial de Cálculo'!K765:K765</f>
        <v>0</v>
      </c>
      <c r="G765" s="13">
        <f t="shared" si="94"/>
        <v>0</v>
      </c>
      <c r="H765" s="13">
        <f t="shared" si="95"/>
        <v>106.81</v>
      </c>
      <c r="I765" s="15">
        <v>11.04</v>
      </c>
      <c r="J765" s="15">
        <f t="shared" si="92"/>
        <v>1179.18</v>
      </c>
      <c r="K765" s="15">
        <f t="shared" si="93"/>
        <v>0</v>
      </c>
      <c r="L765" s="15">
        <f t="shared" si="96"/>
        <v>0</v>
      </c>
      <c r="M765" s="15">
        <f t="shared" si="97"/>
        <v>0</v>
      </c>
      <c r="N765" s="15">
        <f t="shared" si="98"/>
        <v>1179.18</v>
      </c>
      <c r="O765" s="22">
        <f t="shared" si="91"/>
        <v>0</v>
      </c>
    </row>
    <row r="766" spans="1:15" ht="25.5" x14ac:dyDescent="0.2">
      <c r="A766" s="1" t="s">
        <v>895</v>
      </c>
      <c r="B766" s="1" t="s">
        <v>59</v>
      </c>
      <c r="C766" s="2" t="s">
        <v>16</v>
      </c>
      <c r="D766" s="14">
        <v>2403.21</v>
      </c>
      <c r="E766" s="13">
        <v>0</v>
      </c>
      <c r="F766" s="13">
        <f>'Memorial de Cálculo'!K766:K766</f>
        <v>0</v>
      </c>
      <c r="G766" s="13">
        <f t="shared" si="94"/>
        <v>0</v>
      </c>
      <c r="H766" s="13">
        <f t="shared" si="95"/>
        <v>2403.21</v>
      </c>
      <c r="I766" s="15">
        <v>0.66</v>
      </c>
      <c r="J766" s="15">
        <f t="shared" si="92"/>
        <v>1586.12</v>
      </c>
      <c r="K766" s="15">
        <f t="shared" si="93"/>
        <v>0</v>
      </c>
      <c r="L766" s="15">
        <f t="shared" si="96"/>
        <v>0</v>
      </c>
      <c r="M766" s="15">
        <f t="shared" si="97"/>
        <v>0</v>
      </c>
      <c r="N766" s="15">
        <f t="shared" si="98"/>
        <v>1586.12</v>
      </c>
      <c r="O766" s="22">
        <f t="shared" si="91"/>
        <v>0</v>
      </c>
    </row>
    <row r="767" spans="1:15" ht="25.5" x14ac:dyDescent="0.2">
      <c r="A767" s="1" t="s">
        <v>896</v>
      </c>
      <c r="B767" s="1" t="s">
        <v>158</v>
      </c>
      <c r="C767" s="2" t="s">
        <v>12</v>
      </c>
      <c r="D767" s="14">
        <v>82.16</v>
      </c>
      <c r="E767" s="13">
        <v>0</v>
      </c>
      <c r="F767" s="13">
        <f>'Memorial de Cálculo'!K767:K767</f>
        <v>0</v>
      </c>
      <c r="G767" s="13">
        <f t="shared" si="94"/>
        <v>0</v>
      </c>
      <c r="H767" s="13">
        <f t="shared" si="95"/>
        <v>82.16</v>
      </c>
      <c r="I767" s="15">
        <v>3.82</v>
      </c>
      <c r="J767" s="15">
        <f t="shared" si="92"/>
        <v>313.85000000000002</v>
      </c>
      <c r="K767" s="15">
        <f t="shared" si="93"/>
        <v>0</v>
      </c>
      <c r="L767" s="15">
        <f t="shared" si="96"/>
        <v>0</v>
      </c>
      <c r="M767" s="15">
        <f t="shared" si="97"/>
        <v>0</v>
      </c>
      <c r="N767" s="15">
        <f t="shared" si="98"/>
        <v>313.85000000000002</v>
      </c>
      <c r="O767" s="22">
        <f t="shared" si="91"/>
        <v>0</v>
      </c>
    </row>
    <row r="768" spans="1:15" ht="25.5" x14ac:dyDescent="0.2">
      <c r="A768" s="1" t="s">
        <v>897</v>
      </c>
      <c r="B768" s="1" t="s">
        <v>17</v>
      </c>
      <c r="C768" s="2" t="s">
        <v>6</v>
      </c>
      <c r="D768" s="14">
        <v>821.61</v>
      </c>
      <c r="E768" s="13">
        <v>0</v>
      </c>
      <c r="F768" s="13">
        <f>'Memorial de Cálculo'!K768:K768</f>
        <v>0</v>
      </c>
      <c r="G768" s="13">
        <f t="shared" si="94"/>
        <v>0</v>
      </c>
      <c r="H768" s="13">
        <f t="shared" si="95"/>
        <v>821.61</v>
      </c>
      <c r="I768" s="15">
        <v>104.79</v>
      </c>
      <c r="J768" s="15">
        <f t="shared" si="92"/>
        <v>86096.51</v>
      </c>
      <c r="K768" s="15">
        <f t="shared" si="93"/>
        <v>0</v>
      </c>
      <c r="L768" s="15">
        <f t="shared" si="96"/>
        <v>0</v>
      </c>
      <c r="M768" s="15">
        <f t="shared" si="97"/>
        <v>0</v>
      </c>
      <c r="N768" s="15">
        <f t="shared" si="98"/>
        <v>86096.51</v>
      </c>
      <c r="O768" s="22">
        <f t="shared" si="91"/>
        <v>0</v>
      </c>
    </row>
    <row r="769" spans="1:15" ht="38.25" x14ac:dyDescent="0.2">
      <c r="A769" s="1" t="s">
        <v>898</v>
      </c>
      <c r="B769" s="1" t="s">
        <v>86</v>
      </c>
      <c r="C769" s="2" t="s">
        <v>19</v>
      </c>
      <c r="D769" s="14">
        <v>273.87</v>
      </c>
      <c r="E769" s="13">
        <v>0</v>
      </c>
      <c r="F769" s="13">
        <f>'Memorial de Cálculo'!K769:K769</f>
        <v>0</v>
      </c>
      <c r="G769" s="13">
        <f t="shared" si="94"/>
        <v>0</v>
      </c>
      <c r="H769" s="13">
        <f t="shared" si="95"/>
        <v>273.87</v>
      </c>
      <c r="I769" s="15">
        <v>52.07</v>
      </c>
      <c r="J769" s="15">
        <f t="shared" si="92"/>
        <v>14260.41</v>
      </c>
      <c r="K769" s="15">
        <f t="shared" si="93"/>
        <v>0</v>
      </c>
      <c r="L769" s="15">
        <f t="shared" si="96"/>
        <v>0</v>
      </c>
      <c r="M769" s="15">
        <f t="shared" si="97"/>
        <v>0</v>
      </c>
      <c r="N769" s="15">
        <f t="shared" si="98"/>
        <v>14260.41</v>
      </c>
      <c r="O769" s="22">
        <f t="shared" si="91"/>
        <v>0</v>
      </c>
    </row>
    <row r="770" spans="1:15" ht="25.5" x14ac:dyDescent="0.2">
      <c r="A770" s="1" t="s">
        <v>899</v>
      </c>
      <c r="B770" s="1" t="s">
        <v>88</v>
      </c>
      <c r="C770" s="2" t="s">
        <v>7</v>
      </c>
      <c r="D770" s="14">
        <v>273.87</v>
      </c>
      <c r="E770" s="13">
        <v>0</v>
      </c>
      <c r="F770" s="13">
        <f>'Memorial de Cálculo'!K770:K770</f>
        <v>0</v>
      </c>
      <c r="G770" s="13">
        <f t="shared" si="94"/>
        <v>0</v>
      </c>
      <c r="H770" s="13">
        <f t="shared" si="95"/>
        <v>273.87</v>
      </c>
      <c r="I770" s="15">
        <v>7.42</v>
      </c>
      <c r="J770" s="15">
        <f t="shared" si="92"/>
        <v>2032.12</v>
      </c>
      <c r="K770" s="15">
        <f t="shared" si="93"/>
        <v>0</v>
      </c>
      <c r="L770" s="15">
        <f t="shared" si="96"/>
        <v>0</v>
      </c>
      <c r="M770" s="15">
        <f t="shared" si="97"/>
        <v>0</v>
      </c>
      <c r="N770" s="15">
        <f t="shared" si="98"/>
        <v>2032.12</v>
      </c>
      <c r="O770" s="22">
        <f t="shared" si="91"/>
        <v>0</v>
      </c>
    </row>
    <row r="771" spans="1:15" x14ac:dyDescent="0.2">
      <c r="A771" s="1" t="s">
        <v>900</v>
      </c>
      <c r="B771" s="1" t="s">
        <v>18</v>
      </c>
      <c r="C771" s="2" t="s">
        <v>7</v>
      </c>
      <c r="D771" s="14">
        <v>50</v>
      </c>
      <c r="E771" s="13">
        <v>0</v>
      </c>
      <c r="F771" s="13">
        <f>'Memorial de Cálculo'!K771:K771</f>
        <v>0</v>
      </c>
      <c r="G771" s="13">
        <f t="shared" si="94"/>
        <v>0</v>
      </c>
      <c r="H771" s="13">
        <f t="shared" si="95"/>
        <v>50</v>
      </c>
      <c r="I771" s="15">
        <v>42.56</v>
      </c>
      <c r="J771" s="15">
        <f t="shared" si="92"/>
        <v>2128</v>
      </c>
      <c r="K771" s="15">
        <f t="shared" si="93"/>
        <v>0</v>
      </c>
      <c r="L771" s="15">
        <f t="shared" si="96"/>
        <v>0</v>
      </c>
      <c r="M771" s="15">
        <f t="shared" si="97"/>
        <v>0</v>
      </c>
      <c r="N771" s="15">
        <f t="shared" si="98"/>
        <v>2128</v>
      </c>
      <c r="O771" s="22">
        <f t="shared" si="91"/>
        <v>0</v>
      </c>
    </row>
    <row r="772" spans="1:15" x14ac:dyDescent="0.2">
      <c r="A772" s="1" t="s">
        <v>901</v>
      </c>
      <c r="B772" s="1" t="s">
        <v>91</v>
      </c>
      <c r="C772" s="2" t="s">
        <v>19</v>
      </c>
      <c r="D772" s="14">
        <v>273.87</v>
      </c>
      <c r="E772" s="13">
        <v>0</v>
      </c>
      <c r="F772" s="13">
        <f>'Memorial de Cálculo'!K772:K772</f>
        <v>0</v>
      </c>
      <c r="G772" s="13">
        <f t="shared" si="94"/>
        <v>0</v>
      </c>
      <c r="H772" s="13">
        <f t="shared" si="95"/>
        <v>273.87</v>
      </c>
      <c r="I772" s="15">
        <v>1.58</v>
      </c>
      <c r="J772" s="15">
        <f t="shared" si="92"/>
        <v>432.71</v>
      </c>
      <c r="K772" s="15">
        <f t="shared" si="93"/>
        <v>0</v>
      </c>
      <c r="L772" s="15">
        <f t="shared" si="96"/>
        <v>0</v>
      </c>
      <c r="M772" s="15">
        <f t="shared" si="97"/>
        <v>0</v>
      </c>
      <c r="N772" s="15">
        <f t="shared" si="98"/>
        <v>432.71</v>
      </c>
      <c r="O772" s="22">
        <f t="shared" si="91"/>
        <v>0</v>
      </c>
    </row>
    <row r="773" spans="1:15" x14ac:dyDescent="0.2">
      <c r="A773" s="7" t="s">
        <v>902</v>
      </c>
      <c r="B773" s="7" t="s">
        <v>127</v>
      </c>
      <c r="C773" s="8"/>
      <c r="D773" s="16"/>
      <c r="E773" s="17"/>
      <c r="F773" s="17"/>
      <c r="G773" s="17"/>
      <c r="H773" s="17"/>
      <c r="I773" s="18"/>
      <c r="J773" s="19">
        <f>SUM(J774:J783)</f>
        <v>82161.239999999991</v>
      </c>
      <c r="K773" s="19">
        <f>SUM(K774:K783)</f>
        <v>0</v>
      </c>
      <c r="L773" s="19">
        <f>SUM(L774:L783)</f>
        <v>0</v>
      </c>
      <c r="M773" s="19">
        <f>SUM(M774:M783)</f>
        <v>0</v>
      </c>
      <c r="N773" s="19">
        <f>SUM(N774:N783)</f>
        <v>82161.239999999991</v>
      </c>
      <c r="O773" s="23">
        <f t="shared" si="91"/>
        <v>0</v>
      </c>
    </row>
    <row r="774" spans="1:15" x14ac:dyDescent="0.2">
      <c r="A774" s="1" t="s">
        <v>903</v>
      </c>
      <c r="B774" s="1" t="s">
        <v>129</v>
      </c>
      <c r="C774" s="2" t="s">
        <v>7</v>
      </c>
      <c r="D774" s="14">
        <v>130.62</v>
      </c>
      <c r="E774" s="13">
        <v>0</v>
      </c>
      <c r="F774" s="13">
        <f>'Memorial de Cálculo'!K774:K774</f>
        <v>0</v>
      </c>
      <c r="G774" s="13">
        <f t="shared" si="94"/>
        <v>0</v>
      </c>
      <c r="H774" s="13">
        <f t="shared" si="95"/>
        <v>130.62</v>
      </c>
      <c r="I774" s="15">
        <v>1.92</v>
      </c>
      <c r="J774" s="15">
        <f t="shared" si="92"/>
        <v>250.79</v>
      </c>
      <c r="K774" s="15">
        <f t="shared" si="93"/>
        <v>0</v>
      </c>
      <c r="L774" s="15">
        <f t="shared" si="96"/>
        <v>0</v>
      </c>
      <c r="M774" s="15">
        <f t="shared" si="97"/>
        <v>0</v>
      </c>
      <c r="N774" s="15">
        <f t="shared" si="98"/>
        <v>250.79</v>
      </c>
      <c r="O774" s="22">
        <f t="shared" si="91"/>
        <v>0</v>
      </c>
    </row>
    <row r="775" spans="1:15" ht="38.25" x14ac:dyDescent="0.2">
      <c r="A775" s="1" t="s">
        <v>904</v>
      </c>
      <c r="B775" s="1" t="s">
        <v>131</v>
      </c>
      <c r="C775" s="2" t="s">
        <v>12</v>
      </c>
      <c r="D775" s="14">
        <v>264.73</v>
      </c>
      <c r="E775" s="13">
        <v>0</v>
      </c>
      <c r="F775" s="13">
        <f>'Memorial de Cálculo'!K775:K775</f>
        <v>0</v>
      </c>
      <c r="G775" s="13">
        <f t="shared" si="94"/>
        <v>0</v>
      </c>
      <c r="H775" s="13">
        <f t="shared" si="95"/>
        <v>264.73</v>
      </c>
      <c r="I775" s="15">
        <v>12.11</v>
      </c>
      <c r="J775" s="15">
        <f t="shared" si="92"/>
        <v>3205.88</v>
      </c>
      <c r="K775" s="15">
        <f t="shared" si="93"/>
        <v>0</v>
      </c>
      <c r="L775" s="15">
        <f t="shared" si="96"/>
        <v>0</v>
      </c>
      <c r="M775" s="15">
        <f t="shared" si="97"/>
        <v>0</v>
      </c>
      <c r="N775" s="15">
        <f t="shared" si="98"/>
        <v>3205.88</v>
      </c>
      <c r="O775" s="22">
        <f t="shared" ref="O775:O811" si="99">M775/J775</f>
        <v>0</v>
      </c>
    </row>
    <row r="776" spans="1:15" ht="25.5" x14ac:dyDescent="0.2">
      <c r="A776" s="1" t="s">
        <v>905</v>
      </c>
      <c r="B776" s="1" t="s">
        <v>133</v>
      </c>
      <c r="C776" s="2" t="s">
        <v>12</v>
      </c>
      <c r="D776" s="14">
        <v>17.75</v>
      </c>
      <c r="E776" s="13">
        <v>0</v>
      </c>
      <c r="F776" s="13">
        <f>'Memorial de Cálculo'!K776:K776</f>
        <v>0</v>
      </c>
      <c r="G776" s="13">
        <f t="shared" si="94"/>
        <v>0</v>
      </c>
      <c r="H776" s="13">
        <f t="shared" si="95"/>
        <v>17.75</v>
      </c>
      <c r="I776" s="15">
        <v>141.11000000000001</v>
      </c>
      <c r="J776" s="15">
        <f t="shared" si="92"/>
        <v>2504.6999999999998</v>
      </c>
      <c r="K776" s="15">
        <f t="shared" si="93"/>
        <v>0</v>
      </c>
      <c r="L776" s="15">
        <f t="shared" si="96"/>
        <v>0</v>
      </c>
      <c r="M776" s="15">
        <f t="shared" si="97"/>
        <v>0</v>
      </c>
      <c r="N776" s="15">
        <f t="shared" si="98"/>
        <v>2504.6999999999998</v>
      </c>
      <c r="O776" s="22">
        <f t="shared" si="99"/>
        <v>0</v>
      </c>
    </row>
    <row r="777" spans="1:15" ht="38.25" x14ac:dyDescent="0.2">
      <c r="A777" s="1" t="s">
        <v>906</v>
      </c>
      <c r="B777" s="1" t="s">
        <v>654</v>
      </c>
      <c r="C777" s="2" t="s">
        <v>19</v>
      </c>
      <c r="D777" s="14">
        <v>15.2</v>
      </c>
      <c r="E777" s="13">
        <v>0</v>
      </c>
      <c r="F777" s="13">
        <f>'Memorial de Cálculo'!K777:K777</f>
        <v>0</v>
      </c>
      <c r="G777" s="13">
        <f t="shared" si="94"/>
        <v>0</v>
      </c>
      <c r="H777" s="13">
        <f t="shared" si="95"/>
        <v>15.2</v>
      </c>
      <c r="I777" s="15">
        <v>126.88</v>
      </c>
      <c r="J777" s="15">
        <f t="shared" ref="J777:J810" si="100">ROUND(D777*I777,2)</f>
        <v>1928.58</v>
      </c>
      <c r="K777" s="15">
        <f t="shared" ref="K777:K810" si="101">ROUND(E777*I777,2)</f>
        <v>0</v>
      </c>
      <c r="L777" s="15">
        <f t="shared" si="96"/>
        <v>0</v>
      </c>
      <c r="M777" s="15">
        <f t="shared" si="97"/>
        <v>0</v>
      </c>
      <c r="N777" s="15">
        <f t="shared" si="98"/>
        <v>1928.58</v>
      </c>
      <c r="O777" s="22">
        <f t="shared" si="99"/>
        <v>0</v>
      </c>
    </row>
    <row r="778" spans="1:15" ht="38.25" x14ac:dyDescent="0.2">
      <c r="A778" s="1" t="s">
        <v>907</v>
      </c>
      <c r="B778" s="1" t="s">
        <v>137</v>
      </c>
      <c r="C778" s="2" t="s">
        <v>19</v>
      </c>
      <c r="D778" s="14">
        <v>115.42</v>
      </c>
      <c r="E778" s="13">
        <v>0</v>
      </c>
      <c r="F778" s="13">
        <f>'Memorial de Cálculo'!K778:K778</f>
        <v>0</v>
      </c>
      <c r="G778" s="13">
        <f t="shared" si="94"/>
        <v>0</v>
      </c>
      <c r="H778" s="13">
        <f t="shared" si="95"/>
        <v>115.42</v>
      </c>
      <c r="I778" s="15">
        <v>264.60000000000002</v>
      </c>
      <c r="J778" s="15">
        <f t="shared" si="100"/>
        <v>30540.13</v>
      </c>
      <c r="K778" s="15">
        <f t="shared" si="101"/>
        <v>0</v>
      </c>
      <c r="L778" s="15">
        <f t="shared" si="96"/>
        <v>0</v>
      </c>
      <c r="M778" s="15">
        <f t="shared" si="97"/>
        <v>0</v>
      </c>
      <c r="N778" s="15">
        <f t="shared" si="98"/>
        <v>30540.13</v>
      </c>
      <c r="O778" s="22">
        <f t="shared" si="99"/>
        <v>0</v>
      </c>
    </row>
    <row r="779" spans="1:15" ht="25.5" x14ac:dyDescent="0.2">
      <c r="A779" s="1" t="s">
        <v>908</v>
      </c>
      <c r="B779" s="1" t="s">
        <v>141</v>
      </c>
      <c r="C779" s="2" t="s">
        <v>9</v>
      </c>
      <c r="D779" s="14">
        <v>3</v>
      </c>
      <c r="E779" s="13">
        <v>0</v>
      </c>
      <c r="F779" s="13">
        <f>'Memorial de Cálculo'!K779:K779</f>
        <v>0</v>
      </c>
      <c r="G779" s="13">
        <f t="shared" si="94"/>
        <v>0</v>
      </c>
      <c r="H779" s="13">
        <f t="shared" si="95"/>
        <v>3</v>
      </c>
      <c r="I779" s="15">
        <v>754.13</v>
      </c>
      <c r="J779" s="15">
        <f t="shared" si="100"/>
        <v>2262.39</v>
      </c>
      <c r="K779" s="15">
        <f t="shared" si="101"/>
        <v>0</v>
      </c>
      <c r="L779" s="15">
        <f t="shared" si="96"/>
        <v>0</v>
      </c>
      <c r="M779" s="15">
        <f t="shared" si="97"/>
        <v>0</v>
      </c>
      <c r="N779" s="15">
        <f t="shared" si="98"/>
        <v>2262.39</v>
      </c>
      <c r="O779" s="22">
        <f t="shared" si="99"/>
        <v>0</v>
      </c>
    </row>
    <row r="780" spans="1:15" ht="25.5" x14ac:dyDescent="0.2">
      <c r="A780" s="1" t="s">
        <v>909</v>
      </c>
      <c r="B780" s="1" t="s">
        <v>144</v>
      </c>
      <c r="C780" s="2" t="s">
        <v>9</v>
      </c>
      <c r="D780" s="14">
        <v>2</v>
      </c>
      <c r="E780" s="13">
        <v>0</v>
      </c>
      <c r="F780" s="13">
        <f>'Memorial de Cálculo'!K780:K780</f>
        <v>0</v>
      </c>
      <c r="G780" s="13">
        <f t="shared" si="94"/>
        <v>0</v>
      </c>
      <c r="H780" s="13">
        <f t="shared" si="95"/>
        <v>2</v>
      </c>
      <c r="I780" s="15">
        <v>2393.75</v>
      </c>
      <c r="J780" s="15">
        <f t="shared" si="100"/>
        <v>4787.5</v>
      </c>
      <c r="K780" s="15">
        <f t="shared" si="101"/>
        <v>0</v>
      </c>
      <c r="L780" s="15">
        <f t="shared" si="96"/>
        <v>0</v>
      </c>
      <c r="M780" s="15">
        <f t="shared" si="97"/>
        <v>0</v>
      </c>
      <c r="N780" s="15">
        <f t="shared" si="98"/>
        <v>4787.5</v>
      </c>
      <c r="O780" s="22">
        <f t="shared" si="99"/>
        <v>0</v>
      </c>
    </row>
    <row r="781" spans="1:15" ht="25.5" x14ac:dyDescent="0.2">
      <c r="A781" s="1" t="s">
        <v>910</v>
      </c>
      <c r="B781" s="1" t="s">
        <v>139</v>
      </c>
      <c r="C781" s="2" t="s">
        <v>12</v>
      </c>
      <c r="D781" s="14">
        <v>255.09</v>
      </c>
      <c r="E781" s="13">
        <v>0</v>
      </c>
      <c r="F781" s="13">
        <f>'Memorial de Cálculo'!K781:K781</f>
        <v>0</v>
      </c>
      <c r="G781" s="13">
        <f t="shared" si="94"/>
        <v>0</v>
      </c>
      <c r="H781" s="13">
        <f t="shared" si="95"/>
        <v>255.09</v>
      </c>
      <c r="I781" s="15">
        <v>113.15</v>
      </c>
      <c r="J781" s="15">
        <f t="shared" si="100"/>
        <v>28863.43</v>
      </c>
      <c r="K781" s="15">
        <f t="shared" si="101"/>
        <v>0</v>
      </c>
      <c r="L781" s="15">
        <f t="shared" si="96"/>
        <v>0</v>
      </c>
      <c r="M781" s="15">
        <f t="shared" si="97"/>
        <v>0</v>
      </c>
      <c r="N781" s="15">
        <f t="shared" si="98"/>
        <v>28863.43</v>
      </c>
      <c r="O781" s="22">
        <f t="shared" si="99"/>
        <v>0</v>
      </c>
    </row>
    <row r="782" spans="1:15" x14ac:dyDescent="0.2">
      <c r="A782" s="1" t="s">
        <v>911</v>
      </c>
      <c r="B782" s="1" t="s">
        <v>71</v>
      </c>
      <c r="C782" s="2" t="s">
        <v>12</v>
      </c>
      <c r="D782" s="14">
        <v>255.99</v>
      </c>
      <c r="E782" s="13">
        <v>0</v>
      </c>
      <c r="F782" s="13">
        <f>'Memorial de Cálculo'!K782:K782</f>
        <v>0</v>
      </c>
      <c r="G782" s="13">
        <f t="shared" ref="G782:G810" si="102">E782+F782</f>
        <v>0</v>
      </c>
      <c r="H782" s="13">
        <f t="shared" ref="H782:H810" si="103">D782-G782</f>
        <v>255.99</v>
      </c>
      <c r="I782" s="15">
        <v>0.84</v>
      </c>
      <c r="J782" s="15">
        <f t="shared" si="100"/>
        <v>215.03</v>
      </c>
      <c r="K782" s="15">
        <f t="shared" si="101"/>
        <v>0</v>
      </c>
      <c r="L782" s="15">
        <f t="shared" si="96"/>
        <v>0</v>
      </c>
      <c r="M782" s="15">
        <f t="shared" si="97"/>
        <v>0</v>
      </c>
      <c r="N782" s="15">
        <f t="shared" si="98"/>
        <v>215.03</v>
      </c>
      <c r="O782" s="22">
        <f t="shared" si="99"/>
        <v>0</v>
      </c>
    </row>
    <row r="783" spans="1:15" ht="25.5" x14ac:dyDescent="0.2">
      <c r="A783" s="1" t="s">
        <v>912</v>
      </c>
      <c r="B783" s="1" t="s">
        <v>59</v>
      </c>
      <c r="C783" s="2" t="s">
        <v>16</v>
      </c>
      <c r="D783" s="14">
        <v>11519.41</v>
      </c>
      <c r="E783" s="13">
        <v>0</v>
      </c>
      <c r="F783" s="13">
        <f>'Memorial de Cálculo'!K783:K783</f>
        <v>0</v>
      </c>
      <c r="G783" s="13">
        <f t="shared" si="102"/>
        <v>0</v>
      </c>
      <c r="H783" s="13">
        <f t="shared" si="103"/>
        <v>11519.41</v>
      </c>
      <c r="I783" s="15">
        <v>0.66</v>
      </c>
      <c r="J783" s="15">
        <f t="shared" si="100"/>
        <v>7602.81</v>
      </c>
      <c r="K783" s="15">
        <f t="shared" si="101"/>
        <v>0</v>
      </c>
      <c r="L783" s="15">
        <f t="shared" si="96"/>
        <v>0</v>
      </c>
      <c r="M783" s="15">
        <f t="shared" si="97"/>
        <v>0</v>
      </c>
      <c r="N783" s="15">
        <f t="shared" si="98"/>
        <v>7602.81</v>
      </c>
      <c r="O783" s="22">
        <f t="shared" si="99"/>
        <v>0</v>
      </c>
    </row>
    <row r="784" spans="1:15" x14ac:dyDescent="0.2">
      <c r="A784" s="7" t="s">
        <v>913</v>
      </c>
      <c r="B784" s="7" t="s">
        <v>914</v>
      </c>
      <c r="C784" s="8"/>
      <c r="D784" s="16"/>
      <c r="E784" s="17"/>
      <c r="F784" s="17"/>
      <c r="G784" s="17"/>
      <c r="H784" s="17"/>
      <c r="I784" s="18"/>
      <c r="J784" s="19">
        <f>SUM(J785)</f>
        <v>91746.2</v>
      </c>
      <c r="K784" s="19">
        <f>SUM(K785)</f>
        <v>4051.64</v>
      </c>
      <c r="L784" s="19">
        <f>SUM(L785)</f>
        <v>0</v>
      </c>
      <c r="M784" s="19">
        <f>SUM(M785)</f>
        <v>4051.64</v>
      </c>
      <c r="N784" s="19">
        <f>SUM(N785)</f>
        <v>87694.56</v>
      </c>
      <c r="O784" s="23">
        <f t="shared" si="99"/>
        <v>4.4161393060421029E-2</v>
      </c>
    </row>
    <row r="785" spans="1:15" x14ac:dyDescent="0.2">
      <c r="A785" s="7" t="s">
        <v>915</v>
      </c>
      <c r="B785" s="7" t="s">
        <v>14</v>
      </c>
      <c r="C785" s="8"/>
      <c r="D785" s="16"/>
      <c r="E785" s="17"/>
      <c r="F785" s="17"/>
      <c r="G785" s="17"/>
      <c r="H785" s="17"/>
      <c r="I785" s="18"/>
      <c r="J785" s="19">
        <f>SUM(J786:J799)</f>
        <v>91746.2</v>
      </c>
      <c r="K785" s="19">
        <f>SUM(K786:K799)</f>
        <v>4051.64</v>
      </c>
      <c r="L785" s="19">
        <f>SUM(L786:L799)</f>
        <v>0</v>
      </c>
      <c r="M785" s="19">
        <f>SUM(M786:M799)</f>
        <v>4051.64</v>
      </c>
      <c r="N785" s="19">
        <f>SUM(N786:N799)</f>
        <v>87694.56</v>
      </c>
      <c r="O785" s="23">
        <f t="shared" si="99"/>
        <v>4.4161393060421029E-2</v>
      </c>
    </row>
    <row r="786" spans="1:15" x14ac:dyDescent="0.2">
      <c r="A786" s="1" t="s">
        <v>916</v>
      </c>
      <c r="B786" s="1" t="s">
        <v>67</v>
      </c>
      <c r="C786" s="2" t="s">
        <v>19</v>
      </c>
      <c r="D786" s="14">
        <v>109.7</v>
      </c>
      <c r="E786" s="13">
        <v>109</v>
      </c>
      <c r="F786" s="13"/>
      <c r="G786" s="13">
        <f t="shared" si="102"/>
        <v>109</v>
      </c>
      <c r="H786" s="13">
        <f t="shared" si="103"/>
        <v>0.70000000000000284</v>
      </c>
      <c r="I786" s="15">
        <v>0.38</v>
      </c>
      <c r="J786" s="15">
        <f t="shared" si="100"/>
        <v>41.69</v>
      </c>
      <c r="K786" s="15">
        <f t="shared" si="101"/>
        <v>41.42</v>
      </c>
      <c r="L786" s="15">
        <f t="shared" si="96"/>
        <v>0</v>
      </c>
      <c r="M786" s="15">
        <f t="shared" si="97"/>
        <v>41.42</v>
      </c>
      <c r="N786" s="15">
        <f t="shared" si="98"/>
        <v>0.26999999999999602</v>
      </c>
      <c r="O786" s="22">
        <f t="shared" si="99"/>
        <v>0.9935236267690094</v>
      </c>
    </row>
    <row r="787" spans="1:15" ht="25.5" x14ac:dyDescent="0.2">
      <c r="A787" s="1" t="s">
        <v>917</v>
      </c>
      <c r="B787" s="1" t="s">
        <v>69</v>
      </c>
      <c r="C787" s="2" t="s">
        <v>12</v>
      </c>
      <c r="D787" s="14">
        <v>131.63999999999999</v>
      </c>
      <c r="E787" s="13">
        <v>131.63999999999999</v>
      </c>
      <c r="F787" s="13"/>
      <c r="G787" s="13">
        <f t="shared" si="102"/>
        <v>131.63999999999999</v>
      </c>
      <c r="H787" s="13">
        <f t="shared" si="103"/>
        <v>0</v>
      </c>
      <c r="I787" s="15">
        <v>8.67</v>
      </c>
      <c r="J787" s="15">
        <f t="shared" si="100"/>
        <v>1141.32</v>
      </c>
      <c r="K787" s="15">
        <f t="shared" si="101"/>
        <v>1141.32</v>
      </c>
      <c r="L787" s="15">
        <f t="shared" si="96"/>
        <v>0</v>
      </c>
      <c r="M787" s="15">
        <f t="shared" si="97"/>
        <v>1141.32</v>
      </c>
      <c r="N787" s="15">
        <f t="shared" si="98"/>
        <v>0</v>
      </c>
      <c r="O787" s="22">
        <f t="shared" si="99"/>
        <v>1</v>
      </c>
    </row>
    <row r="788" spans="1:15" x14ac:dyDescent="0.2">
      <c r="A788" s="1" t="s">
        <v>918</v>
      </c>
      <c r="B788" s="1" t="s">
        <v>71</v>
      </c>
      <c r="C788" s="2" t="s">
        <v>12</v>
      </c>
      <c r="D788" s="14">
        <v>85.57</v>
      </c>
      <c r="E788" s="13">
        <v>85.57</v>
      </c>
      <c r="F788" s="13"/>
      <c r="G788" s="13">
        <f t="shared" si="102"/>
        <v>85.57</v>
      </c>
      <c r="H788" s="13">
        <f t="shared" si="103"/>
        <v>0</v>
      </c>
      <c r="I788" s="15">
        <v>0.84</v>
      </c>
      <c r="J788" s="15">
        <f t="shared" si="100"/>
        <v>71.88</v>
      </c>
      <c r="K788" s="15">
        <f t="shared" si="101"/>
        <v>71.88</v>
      </c>
      <c r="L788" s="15">
        <f t="shared" si="96"/>
        <v>0</v>
      </c>
      <c r="M788" s="15">
        <f t="shared" si="97"/>
        <v>71.88</v>
      </c>
      <c r="N788" s="15">
        <f t="shared" si="98"/>
        <v>0</v>
      </c>
      <c r="O788" s="22">
        <f t="shared" si="99"/>
        <v>1</v>
      </c>
    </row>
    <row r="789" spans="1:15" ht="25.5" x14ac:dyDescent="0.2">
      <c r="A789" s="1" t="s">
        <v>919</v>
      </c>
      <c r="B789" s="1" t="s">
        <v>59</v>
      </c>
      <c r="C789" s="2" t="s">
        <v>16</v>
      </c>
      <c r="D789" s="14">
        <v>1924.24</v>
      </c>
      <c r="E789" s="13">
        <v>1924.24</v>
      </c>
      <c r="F789" s="13"/>
      <c r="G789" s="13">
        <f t="shared" si="102"/>
        <v>1924.24</v>
      </c>
      <c r="H789" s="13">
        <f t="shared" si="103"/>
        <v>0</v>
      </c>
      <c r="I789" s="15">
        <v>0.66</v>
      </c>
      <c r="J789" s="15">
        <f t="shared" si="100"/>
        <v>1270</v>
      </c>
      <c r="K789" s="15">
        <f t="shared" si="101"/>
        <v>1270</v>
      </c>
      <c r="L789" s="15">
        <f t="shared" si="96"/>
        <v>0</v>
      </c>
      <c r="M789" s="15">
        <f t="shared" si="97"/>
        <v>1270</v>
      </c>
      <c r="N789" s="15">
        <f t="shared" si="98"/>
        <v>0</v>
      </c>
      <c r="O789" s="22">
        <f t="shared" si="99"/>
        <v>1</v>
      </c>
    </row>
    <row r="790" spans="1:15" ht="25.5" x14ac:dyDescent="0.2">
      <c r="A790" s="1" t="s">
        <v>920</v>
      </c>
      <c r="B790" s="1" t="s">
        <v>74</v>
      </c>
      <c r="C790" s="2" t="s">
        <v>6</v>
      </c>
      <c r="D790" s="14">
        <v>658.2</v>
      </c>
      <c r="E790" s="13">
        <v>658.2</v>
      </c>
      <c r="F790" s="13"/>
      <c r="G790" s="13">
        <f t="shared" si="102"/>
        <v>658.2</v>
      </c>
      <c r="H790" s="13">
        <f t="shared" si="103"/>
        <v>0</v>
      </c>
      <c r="I790" s="15">
        <v>2.3199999999999998</v>
      </c>
      <c r="J790" s="15">
        <f t="shared" si="100"/>
        <v>1527.02</v>
      </c>
      <c r="K790" s="15">
        <f t="shared" si="101"/>
        <v>1527.02</v>
      </c>
      <c r="L790" s="15">
        <f t="shared" si="96"/>
        <v>0</v>
      </c>
      <c r="M790" s="15">
        <f t="shared" si="97"/>
        <v>1527.02</v>
      </c>
      <c r="N790" s="15">
        <f t="shared" si="98"/>
        <v>0</v>
      </c>
      <c r="O790" s="22">
        <f t="shared" si="99"/>
        <v>1</v>
      </c>
    </row>
    <row r="791" spans="1:15" ht="38.25" x14ac:dyDescent="0.2">
      <c r="A791" s="1" t="s">
        <v>921</v>
      </c>
      <c r="B791" s="1" t="s">
        <v>76</v>
      </c>
      <c r="C791" s="2" t="s">
        <v>12</v>
      </c>
      <c r="D791" s="14">
        <v>65.819999999999993</v>
      </c>
      <c r="E791" s="13">
        <v>0</v>
      </c>
      <c r="F791" s="13">
        <f>'Memorial de Cálculo'!K791:K791</f>
        <v>0</v>
      </c>
      <c r="G791" s="13">
        <f t="shared" si="102"/>
        <v>0</v>
      </c>
      <c r="H791" s="13">
        <f t="shared" si="103"/>
        <v>65.819999999999993</v>
      </c>
      <c r="I791" s="15">
        <v>11.06</v>
      </c>
      <c r="J791" s="15">
        <f t="shared" si="100"/>
        <v>727.97</v>
      </c>
      <c r="K791" s="15">
        <f t="shared" si="101"/>
        <v>0</v>
      </c>
      <c r="L791" s="15">
        <f t="shared" si="96"/>
        <v>0</v>
      </c>
      <c r="M791" s="15">
        <f t="shared" si="97"/>
        <v>0</v>
      </c>
      <c r="N791" s="15">
        <f t="shared" si="98"/>
        <v>727.97</v>
      </c>
      <c r="O791" s="22">
        <f t="shared" si="99"/>
        <v>0</v>
      </c>
    </row>
    <row r="792" spans="1:15" ht="25.5" x14ac:dyDescent="0.2">
      <c r="A792" s="1" t="s">
        <v>922</v>
      </c>
      <c r="B792" s="1" t="s">
        <v>78</v>
      </c>
      <c r="C792" s="2" t="s">
        <v>12</v>
      </c>
      <c r="D792" s="14">
        <v>85.57</v>
      </c>
      <c r="E792" s="13">
        <v>0</v>
      </c>
      <c r="F792" s="13">
        <f>'Memorial de Cálculo'!K792:K792</f>
        <v>0</v>
      </c>
      <c r="G792" s="13">
        <f t="shared" si="102"/>
        <v>0</v>
      </c>
      <c r="H792" s="13">
        <f t="shared" si="103"/>
        <v>85.57</v>
      </c>
      <c r="I792" s="15">
        <v>11.04</v>
      </c>
      <c r="J792" s="15">
        <f t="shared" si="100"/>
        <v>944.69</v>
      </c>
      <c r="K792" s="15">
        <f t="shared" si="101"/>
        <v>0</v>
      </c>
      <c r="L792" s="15">
        <f t="shared" si="96"/>
        <v>0</v>
      </c>
      <c r="M792" s="15">
        <f t="shared" si="97"/>
        <v>0</v>
      </c>
      <c r="N792" s="15">
        <f t="shared" si="98"/>
        <v>944.69</v>
      </c>
      <c r="O792" s="22">
        <f t="shared" si="99"/>
        <v>0</v>
      </c>
    </row>
    <row r="793" spans="1:15" ht="25.5" x14ac:dyDescent="0.2">
      <c r="A793" s="1" t="s">
        <v>923</v>
      </c>
      <c r="B793" s="1" t="s">
        <v>59</v>
      </c>
      <c r="C793" s="2" t="s">
        <v>16</v>
      </c>
      <c r="D793" s="14">
        <v>1925.24</v>
      </c>
      <c r="E793" s="13">
        <v>0</v>
      </c>
      <c r="F793" s="13">
        <f>'Memorial de Cálculo'!K793:K793</f>
        <v>0</v>
      </c>
      <c r="G793" s="13">
        <f t="shared" si="102"/>
        <v>0</v>
      </c>
      <c r="H793" s="13">
        <f t="shared" si="103"/>
        <v>1925.24</v>
      </c>
      <c r="I793" s="15">
        <v>0.66</v>
      </c>
      <c r="J793" s="15">
        <f t="shared" si="100"/>
        <v>1270.6600000000001</v>
      </c>
      <c r="K793" s="15">
        <f t="shared" si="101"/>
        <v>0</v>
      </c>
      <c r="L793" s="15">
        <f t="shared" si="96"/>
        <v>0</v>
      </c>
      <c r="M793" s="15">
        <f t="shared" si="97"/>
        <v>0</v>
      </c>
      <c r="N793" s="15">
        <f t="shared" si="98"/>
        <v>1270.6600000000001</v>
      </c>
      <c r="O793" s="22">
        <f t="shared" si="99"/>
        <v>0</v>
      </c>
    </row>
    <row r="794" spans="1:15" ht="25.5" x14ac:dyDescent="0.2">
      <c r="A794" s="1" t="s">
        <v>924</v>
      </c>
      <c r="B794" s="1" t="s">
        <v>215</v>
      </c>
      <c r="C794" s="2" t="s">
        <v>12</v>
      </c>
      <c r="D794" s="14">
        <v>65.819999999999993</v>
      </c>
      <c r="E794" s="13">
        <v>0</v>
      </c>
      <c r="F794" s="13">
        <f>'Memorial de Cálculo'!K794:K794</f>
        <v>0</v>
      </c>
      <c r="G794" s="13">
        <f t="shared" si="102"/>
        <v>0</v>
      </c>
      <c r="H794" s="13">
        <f t="shared" si="103"/>
        <v>65.819999999999993</v>
      </c>
      <c r="I794" s="15">
        <v>3.82</v>
      </c>
      <c r="J794" s="15">
        <f t="shared" si="100"/>
        <v>251.43</v>
      </c>
      <c r="K794" s="15">
        <f t="shared" si="101"/>
        <v>0</v>
      </c>
      <c r="L794" s="15">
        <f t="shared" si="96"/>
        <v>0</v>
      </c>
      <c r="M794" s="15">
        <f t="shared" si="97"/>
        <v>0</v>
      </c>
      <c r="N794" s="15">
        <f t="shared" si="98"/>
        <v>251.43</v>
      </c>
      <c r="O794" s="22">
        <f t="shared" si="99"/>
        <v>0</v>
      </c>
    </row>
    <row r="795" spans="1:15" ht="25.5" x14ac:dyDescent="0.2">
      <c r="A795" s="1" t="s">
        <v>925</v>
      </c>
      <c r="B795" s="1" t="s">
        <v>17</v>
      </c>
      <c r="C795" s="2" t="s">
        <v>6</v>
      </c>
      <c r="D795" s="14">
        <v>658.2</v>
      </c>
      <c r="E795" s="13">
        <v>0</v>
      </c>
      <c r="F795" s="13">
        <f>'Memorial de Cálculo'!K795:K795</f>
        <v>0</v>
      </c>
      <c r="G795" s="13">
        <f t="shared" si="102"/>
        <v>0</v>
      </c>
      <c r="H795" s="13">
        <f t="shared" si="103"/>
        <v>658.2</v>
      </c>
      <c r="I795" s="15">
        <v>104.79</v>
      </c>
      <c r="J795" s="15">
        <f t="shared" si="100"/>
        <v>68972.78</v>
      </c>
      <c r="K795" s="15">
        <f t="shared" si="101"/>
        <v>0</v>
      </c>
      <c r="L795" s="15">
        <f t="shared" ref="L795:L810" si="104">ROUND(F795*I795,2)</f>
        <v>0</v>
      </c>
      <c r="M795" s="15">
        <f t="shared" ref="M795:M810" si="105">K795+L795</f>
        <v>0</v>
      </c>
      <c r="N795" s="15">
        <f t="shared" ref="N795:N810" si="106">J795-M795</f>
        <v>68972.78</v>
      </c>
      <c r="O795" s="22">
        <f t="shared" si="99"/>
        <v>0</v>
      </c>
    </row>
    <row r="796" spans="1:15" ht="38.25" x14ac:dyDescent="0.2">
      <c r="A796" s="1" t="s">
        <v>926</v>
      </c>
      <c r="B796" s="1" t="s">
        <v>86</v>
      </c>
      <c r="C796" s="2" t="s">
        <v>19</v>
      </c>
      <c r="D796" s="14">
        <v>219.4</v>
      </c>
      <c r="E796" s="13">
        <v>0</v>
      </c>
      <c r="F796" s="13">
        <f>'Memorial de Cálculo'!K796:K796</f>
        <v>0</v>
      </c>
      <c r="G796" s="13">
        <f t="shared" si="102"/>
        <v>0</v>
      </c>
      <c r="H796" s="13">
        <f t="shared" si="103"/>
        <v>219.4</v>
      </c>
      <c r="I796" s="15">
        <v>52.07</v>
      </c>
      <c r="J796" s="15">
        <f t="shared" si="100"/>
        <v>11424.16</v>
      </c>
      <c r="K796" s="15">
        <f t="shared" si="101"/>
        <v>0</v>
      </c>
      <c r="L796" s="15">
        <f t="shared" si="104"/>
        <v>0</v>
      </c>
      <c r="M796" s="15">
        <f t="shared" si="105"/>
        <v>0</v>
      </c>
      <c r="N796" s="15">
        <f t="shared" si="106"/>
        <v>11424.16</v>
      </c>
      <c r="O796" s="22">
        <f t="shared" si="99"/>
        <v>0</v>
      </c>
    </row>
    <row r="797" spans="1:15" ht="25.5" x14ac:dyDescent="0.2">
      <c r="A797" s="1" t="s">
        <v>927</v>
      </c>
      <c r="B797" s="1" t="s">
        <v>88</v>
      </c>
      <c r="C797" s="2" t="s">
        <v>7</v>
      </c>
      <c r="D797" s="14">
        <v>219.4</v>
      </c>
      <c r="E797" s="13">
        <v>0</v>
      </c>
      <c r="F797" s="13">
        <f>'Memorial de Cálculo'!K797:K797</f>
        <v>0</v>
      </c>
      <c r="G797" s="13">
        <f t="shared" si="102"/>
        <v>0</v>
      </c>
      <c r="H797" s="13">
        <f t="shared" si="103"/>
        <v>219.4</v>
      </c>
      <c r="I797" s="15">
        <v>7.42</v>
      </c>
      <c r="J797" s="15">
        <f t="shared" si="100"/>
        <v>1627.95</v>
      </c>
      <c r="K797" s="15">
        <f t="shared" si="101"/>
        <v>0</v>
      </c>
      <c r="L797" s="15">
        <f t="shared" si="104"/>
        <v>0</v>
      </c>
      <c r="M797" s="15">
        <f t="shared" si="105"/>
        <v>0</v>
      </c>
      <c r="N797" s="15">
        <f t="shared" si="106"/>
        <v>1627.95</v>
      </c>
      <c r="O797" s="22">
        <f t="shared" si="99"/>
        <v>0</v>
      </c>
    </row>
    <row r="798" spans="1:15" x14ac:dyDescent="0.2">
      <c r="A798" s="1" t="s">
        <v>928</v>
      </c>
      <c r="B798" s="1" t="s">
        <v>18</v>
      </c>
      <c r="C798" s="2" t="s">
        <v>7</v>
      </c>
      <c r="D798" s="14">
        <v>50</v>
      </c>
      <c r="E798" s="13">
        <v>0</v>
      </c>
      <c r="F798" s="13">
        <f>'Memorial de Cálculo'!K798:K798</f>
        <v>0</v>
      </c>
      <c r="G798" s="13">
        <f t="shared" si="102"/>
        <v>0</v>
      </c>
      <c r="H798" s="13">
        <f t="shared" si="103"/>
        <v>50</v>
      </c>
      <c r="I798" s="15">
        <v>42.56</v>
      </c>
      <c r="J798" s="15">
        <f t="shared" si="100"/>
        <v>2128</v>
      </c>
      <c r="K798" s="15">
        <f t="shared" si="101"/>
        <v>0</v>
      </c>
      <c r="L798" s="15">
        <f t="shared" si="104"/>
        <v>0</v>
      </c>
      <c r="M798" s="15">
        <f t="shared" si="105"/>
        <v>0</v>
      </c>
      <c r="N798" s="15">
        <f t="shared" si="106"/>
        <v>2128</v>
      </c>
      <c r="O798" s="22">
        <f t="shared" si="99"/>
        <v>0</v>
      </c>
    </row>
    <row r="799" spans="1:15" x14ac:dyDescent="0.2">
      <c r="A799" s="1" t="s">
        <v>929</v>
      </c>
      <c r="B799" s="1" t="s">
        <v>91</v>
      </c>
      <c r="C799" s="2" t="s">
        <v>19</v>
      </c>
      <c r="D799" s="14">
        <v>219.4</v>
      </c>
      <c r="E799" s="13">
        <v>0</v>
      </c>
      <c r="F799" s="13">
        <f>'Memorial de Cálculo'!K799:K799</f>
        <v>0</v>
      </c>
      <c r="G799" s="13">
        <f t="shared" si="102"/>
        <v>0</v>
      </c>
      <c r="H799" s="13">
        <f t="shared" si="103"/>
        <v>219.4</v>
      </c>
      <c r="I799" s="15">
        <v>1.58</v>
      </c>
      <c r="J799" s="15">
        <f t="shared" si="100"/>
        <v>346.65</v>
      </c>
      <c r="K799" s="15">
        <f t="shared" si="101"/>
        <v>0</v>
      </c>
      <c r="L799" s="15">
        <f t="shared" si="104"/>
        <v>0</v>
      </c>
      <c r="M799" s="15">
        <f t="shared" si="105"/>
        <v>0</v>
      </c>
      <c r="N799" s="15">
        <f t="shared" si="106"/>
        <v>346.65</v>
      </c>
      <c r="O799" s="22">
        <f t="shared" si="99"/>
        <v>0</v>
      </c>
    </row>
    <row r="800" spans="1:15" x14ac:dyDescent="0.2">
      <c r="A800" s="7" t="s">
        <v>930</v>
      </c>
      <c r="B800" s="7" t="s">
        <v>601</v>
      </c>
      <c r="C800" s="8"/>
      <c r="D800" s="16"/>
      <c r="E800" s="17"/>
      <c r="F800" s="17"/>
      <c r="G800" s="17"/>
      <c r="H800" s="17"/>
      <c r="I800" s="18"/>
      <c r="J800" s="19">
        <f>SUM(J801:J806)</f>
        <v>16517.43</v>
      </c>
      <c r="K800" s="19">
        <f>SUM(K801:K806)</f>
        <v>0</v>
      </c>
      <c r="L800" s="19">
        <f>SUM(L801:L806)</f>
        <v>0</v>
      </c>
      <c r="M800" s="19">
        <f>SUM(M801:M806)</f>
        <v>0</v>
      </c>
      <c r="N800" s="19">
        <f>SUM(N801:N806)</f>
        <v>16517.43</v>
      </c>
      <c r="O800" s="23">
        <f t="shared" si="99"/>
        <v>0</v>
      </c>
    </row>
    <row r="801" spans="1:15" ht="38.25" x14ac:dyDescent="0.2">
      <c r="A801" s="1" t="s">
        <v>931</v>
      </c>
      <c r="B801" s="1" t="s">
        <v>603</v>
      </c>
      <c r="C801" s="2" t="s">
        <v>10</v>
      </c>
      <c r="D801" s="14">
        <v>6</v>
      </c>
      <c r="E801" s="13">
        <v>0</v>
      </c>
      <c r="F801" s="13">
        <f>'Memorial de Cálculo'!K801:K801</f>
        <v>0</v>
      </c>
      <c r="G801" s="13">
        <f t="shared" si="102"/>
        <v>0</v>
      </c>
      <c r="H801" s="13">
        <f t="shared" si="103"/>
        <v>6</v>
      </c>
      <c r="I801" s="15">
        <v>511.26</v>
      </c>
      <c r="J801" s="15">
        <f t="shared" si="100"/>
        <v>3067.56</v>
      </c>
      <c r="K801" s="15">
        <f t="shared" si="101"/>
        <v>0</v>
      </c>
      <c r="L801" s="15">
        <f t="shared" si="104"/>
        <v>0</v>
      </c>
      <c r="M801" s="15">
        <f t="shared" si="105"/>
        <v>0</v>
      </c>
      <c r="N801" s="15">
        <f t="shared" si="106"/>
        <v>3067.56</v>
      </c>
      <c r="O801" s="22">
        <f t="shared" si="99"/>
        <v>0</v>
      </c>
    </row>
    <row r="802" spans="1:15" ht="38.25" x14ac:dyDescent="0.2">
      <c r="A802" s="1" t="s">
        <v>932</v>
      </c>
      <c r="B802" s="1" t="s">
        <v>605</v>
      </c>
      <c r="C802" s="2" t="s">
        <v>6</v>
      </c>
      <c r="D802" s="14">
        <v>43.8</v>
      </c>
      <c r="E802" s="13">
        <v>0</v>
      </c>
      <c r="F802" s="13">
        <f>'Memorial de Cálculo'!K802:K802</f>
        <v>0</v>
      </c>
      <c r="G802" s="13">
        <f t="shared" si="102"/>
        <v>0</v>
      </c>
      <c r="H802" s="13">
        <f t="shared" si="103"/>
        <v>43.8</v>
      </c>
      <c r="I802" s="15">
        <v>113.97</v>
      </c>
      <c r="J802" s="15">
        <f t="shared" si="100"/>
        <v>4991.8900000000003</v>
      </c>
      <c r="K802" s="15">
        <f t="shared" si="101"/>
        <v>0</v>
      </c>
      <c r="L802" s="15">
        <f t="shared" si="104"/>
        <v>0</v>
      </c>
      <c r="M802" s="15">
        <f t="shared" si="105"/>
        <v>0</v>
      </c>
      <c r="N802" s="15">
        <f t="shared" si="106"/>
        <v>4991.8900000000003</v>
      </c>
      <c r="O802" s="22">
        <f t="shared" si="99"/>
        <v>0</v>
      </c>
    </row>
    <row r="803" spans="1:15" ht="25.5" x14ac:dyDescent="0.2">
      <c r="A803" s="1" t="s">
        <v>933</v>
      </c>
      <c r="B803" s="1" t="s">
        <v>607</v>
      </c>
      <c r="C803" s="2" t="s">
        <v>6</v>
      </c>
      <c r="D803" s="14">
        <v>28.8</v>
      </c>
      <c r="E803" s="13">
        <v>0</v>
      </c>
      <c r="F803" s="13">
        <f>'Memorial de Cálculo'!K803:K803</f>
        <v>0</v>
      </c>
      <c r="G803" s="13">
        <f t="shared" si="102"/>
        <v>0</v>
      </c>
      <c r="H803" s="13">
        <f t="shared" si="103"/>
        <v>28.8</v>
      </c>
      <c r="I803" s="15">
        <v>23.14</v>
      </c>
      <c r="J803" s="15">
        <f t="shared" si="100"/>
        <v>666.43</v>
      </c>
      <c r="K803" s="15">
        <f t="shared" si="101"/>
        <v>0</v>
      </c>
      <c r="L803" s="15">
        <f t="shared" si="104"/>
        <v>0</v>
      </c>
      <c r="M803" s="15">
        <f t="shared" si="105"/>
        <v>0</v>
      </c>
      <c r="N803" s="15">
        <f t="shared" si="106"/>
        <v>666.43</v>
      </c>
      <c r="O803" s="22">
        <f t="shared" si="99"/>
        <v>0</v>
      </c>
    </row>
    <row r="804" spans="1:15" x14ac:dyDescent="0.2">
      <c r="A804" s="1" t="s">
        <v>934</v>
      </c>
      <c r="B804" s="1" t="s">
        <v>609</v>
      </c>
      <c r="C804" s="2" t="s">
        <v>6</v>
      </c>
      <c r="D804" s="14">
        <v>73.44</v>
      </c>
      <c r="E804" s="13">
        <v>0</v>
      </c>
      <c r="F804" s="13">
        <f>'Memorial de Cálculo'!K804:K804</f>
        <v>0</v>
      </c>
      <c r="G804" s="13">
        <f t="shared" si="102"/>
        <v>0</v>
      </c>
      <c r="H804" s="13">
        <f t="shared" si="103"/>
        <v>73.44</v>
      </c>
      <c r="I804" s="15">
        <v>3.02</v>
      </c>
      <c r="J804" s="15">
        <f t="shared" si="100"/>
        <v>221.79</v>
      </c>
      <c r="K804" s="15">
        <f t="shared" si="101"/>
        <v>0</v>
      </c>
      <c r="L804" s="15">
        <f t="shared" si="104"/>
        <v>0</v>
      </c>
      <c r="M804" s="15">
        <f t="shared" si="105"/>
        <v>0</v>
      </c>
      <c r="N804" s="15">
        <f t="shared" si="106"/>
        <v>221.79</v>
      </c>
      <c r="O804" s="22">
        <f t="shared" si="99"/>
        <v>0</v>
      </c>
    </row>
    <row r="805" spans="1:15" x14ac:dyDescent="0.2">
      <c r="A805" s="1" t="s">
        <v>935</v>
      </c>
      <c r="B805" s="1" t="s">
        <v>611</v>
      </c>
      <c r="C805" s="2" t="s">
        <v>12</v>
      </c>
      <c r="D805" s="14">
        <v>11.02</v>
      </c>
      <c r="E805" s="13">
        <v>0</v>
      </c>
      <c r="F805" s="13">
        <f>'Memorial de Cálculo'!K805:K805</f>
        <v>0</v>
      </c>
      <c r="G805" s="13">
        <f t="shared" si="102"/>
        <v>0</v>
      </c>
      <c r="H805" s="13">
        <f t="shared" si="103"/>
        <v>11.02</v>
      </c>
      <c r="I805" s="15">
        <v>468.39</v>
      </c>
      <c r="J805" s="15">
        <f t="shared" si="100"/>
        <v>5161.66</v>
      </c>
      <c r="K805" s="15">
        <f t="shared" si="101"/>
        <v>0</v>
      </c>
      <c r="L805" s="15">
        <f t="shared" si="104"/>
        <v>0</v>
      </c>
      <c r="M805" s="15">
        <f t="shared" si="105"/>
        <v>0</v>
      </c>
      <c r="N805" s="15">
        <f t="shared" si="106"/>
        <v>5161.66</v>
      </c>
      <c r="O805" s="22">
        <f t="shared" si="99"/>
        <v>0</v>
      </c>
    </row>
    <row r="806" spans="1:15" ht="25.5" x14ac:dyDescent="0.2">
      <c r="A806" s="1" t="s">
        <v>936</v>
      </c>
      <c r="B806" s="1" t="s">
        <v>670</v>
      </c>
      <c r="C806" s="2" t="s">
        <v>6</v>
      </c>
      <c r="D806" s="14">
        <v>73.44</v>
      </c>
      <c r="E806" s="13">
        <v>0</v>
      </c>
      <c r="F806" s="13">
        <f>'Memorial de Cálculo'!K806:K806</f>
        <v>0</v>
      </c>
      <c r="G806" s="13">
        <f t="shared" si="102"/>
        <v>0</v>
      </c>
      <c r="H806" s="13">
        <f t="shared" si="103"/>
        <v>73.44</v>
      </c>
      <c r="I806" s="15">
        <v>32.79</v>
      </c>
      <c r="J806" s="15">
        <f t="shared" si="100"/>
        <v>2408.1</v>
      </c>
      <c r="K806" s="15">
        <f t="shared" si="101"/>
        <v>0</v>
      </c>
      <c r="L806" s="15">
        <f t="shared" si="104"/>
        <v>0</v>
      </c>
      <c r="M806" s="15">
        <f t="shared" si="105"/>
        <v>0</v>
      </c>
      <c r="N806" s="15">
        <f t="shared" si="106"/>
        <v>2408.1</v>
      </c>
      <c r="O806" s="22">
        <f t="shared" si="99"/>
        <v>0</v>
      </c>
    </row>
    <row r="807" spans="1:15" x14ac:dyDescent="0.2">
      <c r="A807" s="7" t="s">
        <v>937</v>
      </c>
      <c r="B807" s="7" t="s">
        <v>21</v>
      </c>
      <c r="C807" s="8"/>
      <c r="D807" s="16"/>
      <c r="E807" s="17"/>
      <c r="F807" s="17"/>
      <c r="G807" s="17"/>
      <c r="H807" s="17"/>
      <c r="I807" s="18"/>
      <c r="J807" s="19">
        <f>SUM(J808:J810)</f>
        <v>15679.31</v>
      </c>
      <c r="K807" s="19">
        <f>SUM(K808:K810)</f>
        <v>0</v>
      </c>
      <c r="L807" s="19">
        <f>SUM(L808:L810)</f>
        <v>0</v>
      </c>
      <c r="M807" s="19">
        <f>SUM(M808:M810)</f>
        <v>0</v>
      </c>
      <c r="N807" s="19">
        <f>SUM(N808:N810)</f>
        <v>15679.31</v>
      </c>
      <c r="O807" s="23">
        <f t="shared" si="99"/>
        <v>0</v>
      </c>
    </row>
    <row r="808" spans="1:15" x14ac:dyDescent="0.2">
      <c r="A808" s="1" t="s">
        <v>938</v>
      </c>
      <c r="B808" s="1" t="s">
        <v>15</v>
      </c>
      <c r="C808" s="2" t="s">
        <v>6</v>
      </c>
      <c r="D808" s="14">
        <v>6077.96</v>
      </c>
      <c r="E808" s="13">
        <v>0</v>
      </c>
      <c r="F808" s="13">
        <f>'Memorial de Cálculo'!K808:K808</f>
        <v>0</v>
      </c>
      <c r="G808" s="13">
        <f t="shared" si="102"/>
        <v>0</v>
      </c>
      <c r="H808" s="13">
        <f t="shared" si="103"/>
        <v>6077.96</v>
      </c>
      <c r="I808" s="15">
        <v>0.54</v>
      </c>
      <c r="J808" s="15">
        <f t="shared" si="100"/>
        <v>3282.1</v>
      </c>
      <c r="K808" s="15">
        <f t="shared" si="101"/>
        <v>0</v>
      </c>
      <c r="L808" s="15">
        <f t="shared" si="104"/>
        <v>0</v>
      </c>
      <c r="M808" s="15">
        <f t="shared" si="105"/>
        <v>0</v>
      </c>
      <c r="N808" s="15">
        <f t="shared" si="106"/>
        <v>3282.1</v>
      </c>
      <c r="O808" s="22">
        <f t="shared" si="99"/>
        <v>0</v>
      </c>
    </row>
    <row r="809" spans="1:15" x14ac:dyDescent="0.2">
      <c r="A809" s="1" t="s">
        <v>939</v>
      </c>
      <c r="B809" s="1" t="s">
        <v>71</v>
      </c>
      <c r="C809" s="2" t="s">
        <v>12</v>
      </c>
      <c r="D809" s="14">
        <v>790.13</v>
      </c>
      <c r="E809" s="13">
        <v>0</v>
      </c>
      <c r="F809" s="13">
        <f>'Memorial de Cálculo'!K809:K809</f>
        <v>0</v>
      </c>
      <c r="G809" s="13">
        <f t="shared" si="102"/>
        <v>0</v>
      </c>
      <c r="H809" s="13">
        <f t="shared" si="103"/>
        <v>790.13</v>
      </c>
      <c r="I809" s="15">
        <v>0.84</v>
      </c>
      <c r="J809" s="15">
        <f t="shared" si="100"/>
        <v>663.71</v>
      </c>
      <c r="K809" s="15">
        <f t="shared" si="101"/>
        <v>0</v>
      </c>
      <c r="L809" s="15">
        <f t="shared" si="104"/>
        <v>0</v>
      </c>
      <c r="M809" s="15">
        <f t="shared" si="105"/>
        <v>0</v>
      </c>
      <c r="N809" s="15">
        <f t="shared" si="106"/>
        <v>663.71</v>
      </c>
      <c r="O809" s="22">
        <f t="shared" si="99"/>
        <v>0</v>
      </c>
    </row>
    <row r="810" spans="1:15" ht="25.5" x14ac:dyDescent="0.2">
      <c r="A810" s="1" t="s">
        <v>940</v>
      </c>
      <c r="B810" s="1" t="s">
        <v>434</v>
      </c>
      <c r="C810" s="2" t="s">
        <v>16</v>
      </c>
      <c r="D810" s="14">
        <v>17778.03</v>
      </c>
      <c r="E810" s="13">
        <v>0</v>
      </c>
      <c r="F810" s="13">
        <f>'Memorial de Cálculo'!K810:K810</f>
        <v>0</v>
      </c>
      <c r="G810" s="13">
        <f t="shared" si="102"/>
        <v>0</v>
      </c>
      <c r="H810" s="13">
        <f t="shared" si="103"/>
        <v>17778.03</v>
      </c>
      <c r="I810" s="15">
        <v>0.66</v>
      </c>
      <c r="J810" s="15">
        <f t="shared" si="100"/>
        <v>11733.5</v>
      </c>
      <c r="K810" s="15">
        <f t="shared" si="101"/>
        <v>0</v>
      </c>
      <c r="L810" s="15">
        <f t="shared" si="104"/>
        <v>0</v>
      </c>
      <c r="M810" s="15">
        <f t="shared" si="105"/>
        <v>0</v>
      </c>
      <c r="N810" s="15">
        <f t="shared" si="106"/>
        <v>11733.5</v>
      </c>
      <c r="O810" s="22">
        <f t="shared" si="99"/>
        <v>0</v>
      </c>
    </row>
    <row r="811" spans="1:15" ht="13.9" customHeight="1" x14ac:dyDescent="0.2">
      <c r="A811" s="9"/>
      <c r="B811" s="12" t="s">
        <v>952</v>
      </c>
      <c r="C811" s="11" t="s">
        <v>951</v>
      </c>
      <c r="D811" s="20" t="s">
        <v>951</v>
      </c>
      <c r="E811" s="20" t="s">
        <v>951</v>
      </c>
      <c r="F811" s="20" t="s">
        <v>951</v>
      </c>
      <c r="G811" s="20" t="s">
        <v>951</v>
      </c>
      <c r="H811" s="20" t="s">
        <v>951</v>
      </c>
      <c r="I811" s="20" t="s">
        <v>951</v>
      </c>
      <c r="J811" s="21">
        <f>SUM(J6,J20,J516,J564,J661)</f>
        <v>7961067.9800000004</v>
      </c>
      <c r="K811" s="21">
        <f>SUM(K6,K20,K516,K564,K661)</f>
        <v>1633102.6800000002</v>
      </c>
      <c r="L811" s="21">
        <f>SUM(L6,L20,L516,L564,L661)</f>
        <v>468389.5500000001</v>
      </c>
      <c r="M811" s="21">
        <f>SUM(M6,M20,M516,M564,M661)</f>
        <v>2101492.23</v>
      </c>
      <c r="N811" s="21">
        <f>SUM(N6,N20,N516,N564,N661)</f>
        <v>5859575.75</v>
      </c>
      <c r="O811" s="23">
        <f t="shared" si="99"/>
        <v>0.26397114498700713</v>
      </c>
    </row>
  </sheetData>
  <autoFilter ref="B1:B811" xr:uid="{00000000-0001-0000-0000-000000000000}"/>
  <mergeCells count="16">
    <mergeCell ref="J2:O2"/>
    <mergeCell ref="E2:I2"/>
    <mergeCell ref="A1:A3"/>
    <mergeCell ref="C4:C5"/>
    <mergeCell ref="D4:D5"/>
    <mergeCell ref="A4:A5"/>
    <mergeCell ref="B4:B5"/>
    <mergeCell ref="J1:O1"/>
    <mergeCell ref="I4:I5"/>
    <mergeCell ref="J4:J5"/>
    <mergeCell ref="K4:N4"/>
    <mergeCell ref="E1:I1"/>
    <mergeCell ref="E4:G4"/>
    <mergeCell ref="B1:D3"/>
    <mergeCell ref="E3:I3"/>
    <mergeCell ref="J3:O3"/>
  </mergeCells>
  <phoneticPr fontId="8" type="noConversion"/>
  <printOptions horizontalCentered="1"/>
  <pageMargins left="0.11811023622047245" right="0.11811023622047245" top="0.39370078740157483" bottom="0.39370078740157483" header="0.51181102362204722" footer="0.51181102362204722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FA512-2916-4D98-837E-7FB4D1BA0D83}">
  <dimension ref="A1:L810"/>
  <sheetViews>
    <sheetView zoomScaleNormal="100" workbookViewId="0">
      <pane ySplit="5" topLeftCell="A6" activePane="bottomLeft" state="frozen"/>
      <selection pane="bottomLeft" sqref="A1:A3"/>
    </sheetView>
  </sheetViews>
  <sheetFormatPr defaultRowHeight="14.25" x14ac:dyDescent="0.2"/>
  <cols>
    <col min="1" max="1" width="14" bestFit="1" customWidth="1"/>
    <col min="2" max="2" width="67.75" customWidth="1"/>
    <col min="3" max="3" width="5.125" style="3" bestFit="1" customWidth="1"/>
    <col min="4" max="4" width="9" style="3" bestFit="1" customWidth="1"/>
    <col min="5" max="5" width="16.125" style="10" bestFit="1" customWidth="1"/>
    <col min="6" max="6" width="10.125" style="10" bestFit="1" customWidth="1"/>
    <col min="7" max="7" width="12.25" style="10" customWidth="1"/>
    <col min="8" max="8" width="11.875" style="10" bestFit="1" customWidth="1"/>
    <col min="9" max="9" width="15.5" style="10" customWidth="1"/>
    <col min="10" max="10" width="8.5" style="10" bestFit="1" customWidth="1"/>
    <col min="11" max="11" width="19.625" style="10" bestFit="1" customWidth="1"/>
    <col min="12" max="12" width="9" customWidth="1"/>
  </cols>
  <sheetData>
    <row r="1" spans="1:12" ht="14.25" customHeight="1" x14ac:dyDescent="0.2">
      <c r="A1" s="81" t="s">
        <v>8</v>
      </c>
      <c r="B1" s="84" t="s">
        <v>953</v>
      </c>
      <c r="C1" s="85"/>
      <c r="D1" s="86"/>
      <c r="E1" s="87" t="str">
        <f>'BM 05'!E1:I1</f>
        <v xml:space="preserve">BOLETIM DE MEDIÇÃO Nº 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87"/>
      <c r="G1" s="87"/>
      <c r="H1" s="87"/>
      <c r="I1" s="87"/>
      <c r="J1" s="87"/>
      <c r="K1" s="35" t="s">
        <v>954</v>
      </c>
    </row>
    <row r="2" spans="1:12" x14ac:dyDescent="0.2">
      <c r="A2" s="82"/>
      <c r="B2" s="65"/>
      <c r="C2" s="66"/>
      <c r="D2" s="67"/>
      <c r="E2" s="44"/>
      <c r="F2" s="45"/>
      <c r="G2" s="45"/>
      <c r="H2" s="45"/>
      <c r="I2" s="45"/>
      <c r="J2" s="46"/>
      <c r="K2" s="36"/>
    </row>
    <row r="3" spans="1:12" x14ac:dyDescent="0.2">
      <c r="A3" s="83"/>
      <c r="B3" s="68"/>
      <c r="C3" s="69"/>
      <c r="D3" s="70"/>
      <c r="E3" s="71" t="str">
        <f>'BM 05'!E3:I3</f>
        <v>PERÍODO: 05/12/2024 a 05/02/2025.</v>
      </c>
      <c r="F3" s="72"/>
      <c r="G3" s="72"/>
      <c r="H3" s="72"/>
      <c r="I3" s="72"/>
      <c r="J3" s="73"/>
      <c r="K3" s="37" t="s">
        <v>965</v>
      </c>
    </row>
    <row r="4" spans="1:12" x14ac:dyDescent="0.2">
      <c r="A4" s="76" t="s">
        <v>0</v>
      </c>
      <c r="B4" s="78" t="s">
        <v>1</v>
      </c>
      <c r="C4" s="78" t="s">
        <v>2</v>
      </c>
      <c r="D4" s="78" t="s">
        <v>3</v>
      </c>
      <c r="E4" s="80" t="s">
        <v>960</v>
      </c>
      <c r="F4" s="80" t="s">
        <v>956</v>
      </c>
      <c r="G4" s="80" t="s">
        <v>959</v>
      </c>
      <c r="H4" s="80" t="s">
        <v>963</v>
      </c>
      <c r="I4" s="78" t="s">
        <v>961</v>
      </c>
      <c r="J4" s="78" t="s">
        <v>962</v>
      </c>
      <c r="K4" s="74" t="s">
        <v>957</v>
      </c>
    </row>
    <row r="5" spans="1:12" ht="24" customHeight="1" x14ac:dyDescent="0.2">
      <c r="A5" s="77"/>
      <c r="B5" s="79"/>
      <c r="C5" s="79"/>
      <c r="D5" s="79"/>
      <c r="E5" s="80"/>
      <c r="F5" s="80"/>
      <c r="G5" s="80"/>
      <c r="H5" s="80"/>
      <c r="I5" s="79"/>
      <c r="J5" s="79"/>
      <c r="K5" s="75"/>
    </row>
    <row r="6" spans="1:12" ht="25.5" x14ac:dyDescent="0.2">
      <c r="A6" s="26" t="s">
        <v>22</v>
      </c>
      <c r="B6" s="7" t="s">
        <v>23</v>
      </c>
      <c r="C6" s="8"/>
      <c r="D6" s="8"/>
      <c r="E6" s="18"/>
      <c r="F6" s="18"/>
      <c r="G6" s="18"/>
      <c r="H6" s="18"/>
      <c r="I6" s="18"/>
      <c r="J6" s="18"/>
      <c r="K6" s="38"/>
    </row>
    <row r="7" spans="1:12" x14ac:dyDescent="0.2">
      <c r="A7" s="26" t="s">
        <v>24</v>
      </c>
      <c r="B7" s="7" t="s">
        <v>25</v>
      </c>
      <c r="C7" s="8"/>
      <c r="D7" s="8"/>
      <c r="E7" s="18"/>
      <c r="F7" s="18"/>
      <c r="G7" s="18"/>
      <c r="H7" s="18"/>
      <c r="I7" s="18"/>
      <c r="J7" s="18"/>
      <c r="K7" s="38"/>
      <c r="L7" s="25"/>
    </row>
    <row r="8" spans="1:12" x14ac:dyDescent="0.2">
      <c r="A8" s="27" t="s">
        <v>26</v>
      </c>
      <c r="B8" s="1" t="s">
        <v>27</v>
      </c>
      <c r="C8" s="2" t="s">
        <v>9</v>
      </c>
      <c r="D8" s="14">
        <v>1</v>
      </c>
      <c r="E8" s="43"/>
      <c r="F8" s="43"/>
      <c r="G8" s="43"/>
      <c r="H8" s="43"/>
      <c r="I8" s="43"/>
      <c r="J8" s="43"/>
      <c r="K8" s="39">
        <f>(('BM 05'!L811-'BM 05'!L7)/'BM 05'!J811)</f>
        <v>5.5230501875453156E-2</v>
      </c>
      <c r="L8" s="24"/>
    </row>
    <row r="9" spans="1:12" x14ac:dyDescent="0.2">
      <c r="A9" s="27" t="s">
        <v>941</v>
      </c>
      <c r="B9" s="1" t="s">
        <v>28</v>
      </c>
      <c r="C9" s="2" t="s">
        <v>10</v>
      </c>
      <c r="D9" s="14">
        <v>1</v>
      </c>
      <c r="E9" s="43"/>
      <c r="F9" s="43"/>
      <c r="G9" s="43"/>
      <c r="H9" s="43"/>
      <c r="I9" s="43"/>
      <c r="J9" s="43"/>
      <c r="K9" s="39">
        <f>(('BM 05'!L811-'BM 05'!L7)/'BM 05'!J811)</f>
        <v>5.5230501875453156E-2</v>
      </c>
      <c r="L9" s="24"/>
    </row>
    <row r="10" spans="1:12" x14ac:dyDescent="0.2">
      <c r="A10" s="26" t="s">
        <v>29</v>
      </c>
      <c r="B10" s="7" t="s">
        <v>30</v>
      </c>
      <c r="C10" s="8"/>
      <c r="D10" s="16"/>
      <c r="E10" s="17"/>
      <c r="F10" s="17"/>
      <c r="G10" s="17"/>
      <c r="H10" s="17"/>
      <c r="I10" s="17"/>
      <c r="J10" s="18"/>
      <c r="K10" s="34"/>
    </row>
    <row r="11" spans="1:12" x14ac:dyDescent="0.2">
      <c r="A11" s="27" t="s">
        <v>31</v>
      </c>
      <c r="B11" s="1" t="s">
        <v>13</v>
      </c>
      <c r="C11" s="2" t="s">
        <v>6</v>
      </c>
      <c r="D11" s="14">
        <v>12</v>
      </c>
      <c r="E11" s="13"/>
      <c r="F11" s="13"/>
      <c r="G11" s="13"/>
      <c r="H11" s="13"/>
      <c r="I11" s="13"/>
      <c r="J11" s="15"/>
      <c r="K11" s="39">
        <f>ROUND(E11*F11,2)</f>
        <v>0</v>
      </c>
    </row>
    <row r="12" spans="1:12" x14ac:dyDescent="0.2">
      <c r="A12" s="27" t="s">
        <v>32</v>
      </c>
      <c r="B12" s="1" t="s">
        <v>33</v>
      </c>
      <c r="C12" s="2" t="s">
        <v>6</v>
      </c>
      <c r="D12" s="14">
        <v>30</v>
      </c>
      <c r="E12" s="13"/>
      <c r="F12" s="13"/>
      <c r="G12" s="13"/>
      <c r="H12" s="13"/>
      <c r="I12" s="13"/>
      <c r="J12" s="15"/>
      <c r="K12" s="39"/>
    </row>
    <row r="13" spans="1:12" ht="25.5" x14ac:dyDescent="0.2">
      <c r="A13" s="27" t="s">
        <v>34</v>
      </c>
      <c r="B13" s="1" t="s">
        <v>35</v>
      </c>
      <c r="C13" s="2" t="s">
        <v>10</v>
      </c>
      <c r="D13" s="14">
        <v>1</v>
      </c>
      <c r="E13" s="13"/>
      <c r="F13" s="13"/>
      <c r="G13" s="13"/>
      <c r="H13" s="13"/>
      <c r="I13" s="13"/>
      <c r="J13" s="15"/>
      <c r="K13" s="39"/>
    </row>
    <row r="14" spans="1:12" ht="38.25" x14ac:dyDescent="0.2">
      <c r="A14" s="27" t="s">
        <v>36</v>
      </c>
      <c r="B14" s="1" t="s">
        <v>37</v>
      </c>
      <c r="C14" s="2" t="s">
        <v>9</v>
      </c>
      <c r="D14" s="14">
        <v>1</v>
      </c>
      <c r="E14" s="13"/>
      <c r="F14" s="13"/>
      <c r="G14" s="13"/>
      <c r="H14" s="13"/>
      <c r="I14" s="13"/>
      <c r="J14" s="15"/>
      <c r="K14" s="39"/>
    </row>
    <row r="15" spans="1:12" x14ac:dyDescent="0.2">
      <c r="A15" s="27" t="s">
        <v>38</v>
      </c>
      <c r="B15" s="1" t="s">
        <v>39</v>
      </c>
      <c r="C15" s="2" t="s">
        <v>6</v>
      </c>
      <c r="D15" s="14">
        <v>36308.97</v>
      </c>
      <c r="E15" s="13"/>
      <c r="F15" s="13"/>
      <c r="G15" s="13"/>
      <c r="H15" s="13"/>
      <c r="I15" s="13"/>
      <c r="J15" s="15"/>
      <c r="K15" s="39"/>
    </row>
    <row r="16" spans="1:12" ht="25.5" x14ac:dyDescent="0.2">
      <c r="A16" s="27" t="s">
        <v>40</v>
      </c>
      <c r="B16" s="1" t="s">
        <v>41</v>
      </c>
      <c r="C16" s="2" t="s">
        <v>42</v>
      </c>
      <c r="D16" s="14">
        <v>30</v>
      </c>
      <c r="E16" s="13"/>
      <c r="F16" s="13"/>
      <c r="G16" s="13"/>
      <c r="H16" s="13"/>
      <c r="I16" s="13"/>
      <c r="J16" s="15"/>
      <c r="K16" s="39">
        <f>H16</f>
        <v>0</v>
      </c>
    </row>
    <row r="17" spans="1:11" ht="25.5" x14ac:dyDescent="0.2">
      <c r="A17" s="27" t="s">
        <v>43</v>
      </c>
      <c r="B17" s="1" t="s">
        <v>44</v>
      </c>
      <c r="C17" s="2" t="s">
        <v>6</v>
      </c>
      <c r="D17" s="14">
        <v>36308.97</v>
      </c>
      <c r="E17" s="13"/>
      <c r="F17" s="13"/>
      <c r="G17" s="13"/>
      <c r="H17" s="13"/>
      <c r="I17" s="13"/>
      <c r="J17" s="15"/>
      <c r="K17" s="39"/>
    </row>
    <row r="18" spans="1:11" x14ac:dyDescent="0.2">
      <c r="A18" s="27" t="s">
        <v>45</v>
      </c>
      <c r="B18" s="1" t="s">
        <v>46</v>
      </c>
      <c r="C18" s="2" t="s">
        <v>6</v>
      </c>
      <c r="D18" s="14">
        <v>36308.97</v>
      </c>
      <c r="E18" s="13"/>
      <c r="F18" s="13"/>
      <c r="G18" s="13"/>
      <c r="H18" s="13"/>
      <c r="I18" s="13"/>
      <c r="J18" s="15"/>
      <c r="K18" s="39"/>
    </row>
    <row r="19" spans="1:11" x14ac:dyDescent="0.2">
      <c r="A19" s="27" t="s">
        <v>47</v>
      </c>
      <c r="B19" s="1" t="s">
        <v>48</v>
      </c>
      <c r="C19" s="2" t="s">
        <v>6</v>
      </c>
      <c r="D19" s="14">
        <v>120</v>
      </c>
      <c r="E19" s="13"/>
      <c r="F19" s="13"/>
      <c r="G19" s="13"/>
      <c r="H19" s="13"/>
      <c r="I19" s="13"/>
      <c r="J19" s="15"/>
      <c r="K19" s="39"/>
    </row>
    <row r="20" spans="1:11" x14ac:dyDescent="0.2">
      <c r="A20" s="26" t="s">
        <v>49</v>
      </c>
      <c r="B20" s="7" t="s">
        <v>50</v>
      </c>
      <c r="C20" s="8"/>
      <c r="D20" s="16"/>
      <c r="E20" s="17"/>
      <c r="F20" s="17"/>
      <c r="G20" s="17"/>
      <c r="H20" s="17"/>
      <c r="I20" s="17"/>
      <c r="J20" s="18"/>
      <c r="K20" s="34"/>
    </row>
    <row r="21" spans="1:11" x14ac:dyDescent="0.2">
      <c r="A21" s="26" t="s">
        <v>51</v>
      </c>
      <c r="B21" s="7" t="s">
        <v>20</v>
      </c>
      <c r="C21" s="8"/>
      <c r="D21" s="16"/>
      <c r="E21" s="17"/>
      <c r="F21" s="17"/>
      <c r="G21" s="17"/>
      <c r="H21" s="17"/>
      <c r="I21" s="17"/>
      <c r="J21" s="18"/>
      <c r="K21" s="34"/>
    </row>
    <row r="22" spans="1:11" x14ac:dyDescent="0.2">
      <c r="A22" s="27" t="s">
        <v>52</v>
      </c>
      <c r="B22" s="1" t="s">
        <v>53</v>
      </c>
      <c r="C22" s="2" t="s">
        <v>11</v>
      </c>
      <c r="D22" s="14">
        <v>107.17</v>
      </c>
      <c r="E22" s="13"/>
      <c r="F22" s="13"/>
      <c r="G22" s="13"/>
      <c r="H22" s="13"/>
      <c r="I22" s="13"/>
      <c r="J22" s="15"/>
      <c r="K22" s="39"/>
    </row>
    <row r="23" spans="1:11" x14ac:dyDescent="0.2">
      <c r="A23" s="26" t="s">
        <v>54</v>
      </c>
      <c r="B23" s="7" t="s">
        <v>55</v>
      </c>
      <c r="C23" s="8"/>
      <c r="D23" s="16"/>
      <c r="E23" s="17"/>
      <c r="F23" s="17"/>
      <c r="G23" s="17"/>
      <c r="H23" s="17"/>
      <c r="I23" s="17"/>
      <c r="J23" s="18"/>
      <c r="K23" s="34"/>
    </row>
    <row r="24" spans="1:11" x14ac:dyDescent="0.2">
      <c r="A24" s="26" t="s">
        <v>56</v>
      </c>
      <c r="B24" s="7" t="s">
        <v>57</v>
      </c>
      <c r="C24" s="8"/>
      <c r="D24" s="16"/>
      <c r="E24" s="17"/>
      <c r="F24" s="17"/>
      <c r="G24" s="17"/>
      <c r="H24" s="17"/>
      <c r="I24" s="17"/>
      <c r="J24" s="18"/>
      <c r="K24" s="34"/>
    </row>
    <row r="25" spans="1:11" ht="25.5" x14ac:dyDescent="0.2">
      <c r="A25" s="27" t="s">
        <v>58</v>
      </c>
      <c r="B25" s="1" t="s">
        <v>59</v>
      </c>
      <c r="C25" s="2" t="s">
        <v>16</v>
      </c>
      <c r="D25" s="14">
        <v>52619.58</v>
      </c>
      <c r="E25" s="13"/>
      <c r="F25" s="13"/>
      <c r="G25" s="13"/>
      <c r="H25" s="13"/>
      <c r="I25" s="13"/>
      <c r="J25" s="15"/>
      <c r="K25" s="39"/>
    </row>
    <row r="26" spans="1:11" x14ac:dyDescent="0.2">
      <c r="A26" s="26" t="s">
        <v>60</v>
      </c>
      <c r="B26" s="7" t="s">
        <v>61</v>
      </c>
      <c r="C26" s="8"/>
      <c r="D26" s="16"/>
      <c r="E26" s="17"/>
      <c r="F26" s="17"/>
      <c r="G26" s="17"/>
      <c r="H26" s="17"/>
      <c r="I26" s="17"/>
      <c r="J26" s="18"/>
      <c r="K26" s="34"/>
    </row>
    <row r="27" spans="1:11" ht="25.5" x14ac:dyDescent="0.2">
      <c r="A27" s="27" t="s">
        <v>62</v>
      </c>
      <c r="B27" s="1" t="s">
        <v>59</v>
      </c>
      <c r="C27" s="2" t="s">
        <v>16</v>
      </c>
      <c r="D27" s="14">
        <v>4571.1099999999997</v>
      </c>
      <c r="E27" s="13"/>
      <c r="F27" s="13"/>
      <c r="G27" s="13"/>
      <c r="H27" s="13"/>
      <c r="I27" s="13"/>
      <c r="J27" s="15"/>
      <c r="K27" s="39"/>
    </row>
    <row r="28" spans="1:11" x14ac:dyDescent="0.2">
      <c r="A28" s="26" t="s">
        <v>63</v>
      </c>
      <c r="B28" s="7" t="s">
        <v>64</v>
      </c>
      <c r="C28" s="8"/>
      <c r="D28" s="16"/>
      <c r="E28" s="17"/>
      <c r="F28" s="17"/>
      <c r="G28" s="17"/>
      <c r="H28" s="17"/>
      <c r="I28" s="17"/>
      <c r="J28" s="18"/>
      <c r="K28" s="34"/>
    </row>
    <row r="29" spans="1:11" x14ac:dyDescent="0.2">
      <c r="A29" s="26" t="s">
        <v>65</v>
      </c>
      <c r="B29" s="7" t="s">
        <v>14</v>
      </c>
      <c r="C29" s="8"/>
      <c r="D29" s="16"/>
      <c r="E29" s="17"/>
      <c r="F29" s="17"/>
      <c r="G29" s="17"/>
      <c r="H29" s="17"/>
      <c r="I29" s="17"/>
      <c r="J29" s="18"/>
      <c r="K29" s="34"/>
    </row>
    <row r="30" spans="1:11" x14ac:dyDescent="0.2">
      <c r="A30" s="27" t="s">
        <v>66</v>
      </c>
      <c r="B30" s="1" t="s">
        <v>67</v>
      </c>
      <c r="C30" s="2" t="s">
        <v>19</v>
      </c>
      <c r="D30" s="14">
        <v>185.62</v>
      </c>
      <c r="E30" s="13"/>
      <c r="F30" s="13"/>
      <c r="G30" s="13"/>
      <c r="H30" s="13"/>
      <c r="I30" s="13"/>
      <c r="J30" s="15"/>
      <c r="K30" s="39">
        <f>E30</f>
        <v>0</v>
      </c>
    </row>
    <row r="31" spans="1:11" ht="25.5" x14ac:dyDescent="0.2">
      <c r="A31" s="27" t="s">
        <v>68</v>
      </c>
      <c r="B31" s="1" t="s">
        <v>69</v>
      </c>
      <c r="C31" s="2" t="s">
        <v>12</v>
      </c>
      <c r="D31" s="14">
        <v>569.35</v>
      </c>
      <c r="E31" s="13"/>
      <c r="F31" s="13"/>
      <c r="G31" s="13"/>
      <c r="H31" s="13"/>
      <c r="I31" s="13"/>
      <c r="J31" s="15"/>
      <c r="K31" s="39">
        <f>ROUND(E31*F31*G31,2)</f>
        <v>0</v>
      </c>
    </row>
    <row r="32" spans="1:11" x14ac:dyDescent="0.2">
      <c r="A32" s="27" t="s">
        <v>70</v>
      </c>
      <c r="B32" s="1" t="s">
        <v>71</v>
      </c>
      <c r="C32" s="2" t="s">
        <v>12</v>
      </c>
      <c r="D32" s="14">
        <v>700.34</v>
      </c>
      <c r="E32" s="13"/>
      <c r="F32" s="13"/>
      <c r="G32" s="13"/>
      <c r="H32" s="13"/>
      <c r="I32" s="13"/>
      <c r="J32" s="15"/>
      <c r="K32" s="39">
        <f>ROUND(E32*F32*G32*H32,2)</f>
        <v>0</v>
      </c>
    </row>
    <row r="33" spans="1:11" ht="25.5" x14ac:dyDescent="0.2">
      <c r="A33" s="27" t="s">
        <v>72</v>
      </c>
      <c r="B33" s="1" t="s">
        <v>59</v>
      </c>
      <c r="C33" s="2" t="s">
        <v>16</v>
      </c>
      <c r="D33" s="14">
        <v>15757.56</v>
      </c>
      <c r="E33" s="13"/>
      <c r="F33" s="13"/>
      <c r="G33" s="13"/>
      <c r="H33" s="13"/>
      <c r="I33" s="13"/>
      <c r="J33" s="15"/>
      <c r="K33" s="39">
        <f>ROUND(E33*F33*G33*H33*I33*J33,2)</f>
        <v>0</v>
      </c>
    </row>
    <row r="34" spans="1:11" ht="25.5" x14ac:dyDescent="0.2">
      <c r="A34" s="27" t="s">
        <v>73</v>
      </c>
      <c r="B34" s="1" t="s">
        <v>74</v>
      </c>
      <c r="C34" s="2" t="s">
        <v>6</v>
      </c>
      <c r="D34" s="14">
        <v>1263.92</v>
      </c>
      <c r="E34" s="13"/>
      <c r="F34" s="13"/>
      <c r="G34" s="13"/>
      <c r="H34" s="13"/>
      <c r="I34" s="13"/>
      <c r="J34" s="15"/>
      <c r="K34" s="39">
        <f>ROUND(E34*F34,2)</f>
        <v>0</v>
      </c>
    </row>
    <row r="35" spans="1:11" ht="38.25" x14ac:dyDescent="0.2">
      <c r="A35" s="27" t="s">
        <v>75</v>
      </c>
      <c r="B35" s="1" t="s">
        <v>76</v>
      </c>
      <c r="C35" s="2" t="s">
        <v>12</v>
      </c>
      <c r="D35" s="14">
        <v>126.39</v>
      </c>
      <c r="E35" s="13"/>
      <c r="F35" s="13"/>
      <c r="G35" s="13"/>
      <c r="H35" s="13"/>
      <c r="I35" s="13"/>
      <c r="J35" s="15"/>
      <c r="K35" s="39">
        <f>ROUND(E35*F35*G35,2)</f>
        <v>0</v>
      </c>
    </row>
    <row r="36" spans="1:11" ht="25.5" x14ac:dyDescent="0.2">
      <c r="A36" s="27" t="s">
        <v>77</v>
      </c>
      <c r="B36" s="1" t="s">
        <v>78</v>
      </c>
      <c r="C36" s="2" t="s">
        <v>12</v>
      </c>
      <c r="D36" s="14">
        <v>164.31</v>
      </c>
      <c r="E36" s="13"/>
      <c r="F36" s="13"/>
      <c r="G36" s="13"/>
      <c r="H36" s="13"/>
      <c r="I36" s="13"/>
      <c r="J36" s="15"/>
      <c r="K36" s="39">
        <f>ROUND(E36*F36*G36*H36,2)</f>
        <v>0</v>
      </c>
    </row>
    <row r="37" spans="1:11" ht="25.5" x14ac:dyDescent="0.2">
      <c r="A37" s="27" t="s">
        <v>79</v>
      </c>
      <c r="B37" s="1" t="s">
        <v>80</v>
      </c>
      <c r="C37" s="2" t="s">
        <v>81</v>
      </c>
      <c r="D37" s="14">
        <v>3696.97</v>
      </c>
      <c r="E37" s="13"/>
      <c r="F37" s="13"/>
      <c r="G37" s="13"/>
      <c r="H37" s="13"/>
      <c r="I37" s="13"/>
      <c r="J37" s="15"/>
      <c r="K37" s="39">
        <f>ROUND(E37*F37*G37*H37*I37*J37,2)</f>
        <v>0</v>
      </c>
    </row>
    <row r="38" spans="1:11" ht="25.5" x14ac:dyDescent="0.2">
      <c r="A38" s="27" t="s">
        <v>82</v>
      </c>
      <c r="B38" s="1" t="s">
        <v>83</v>
      </c>
      <c r="C38" s="2" t="s">
        <v>12</v>
      </c>
      <c r="D38" s="14">
        <v>126.39</v>
      </c>
      <c r="E38" s="13"/>
      <c r="F38" s="13"/>
      <c r="G38" s="13"/>
      <c r="H38" s="13"/>
      <c r="I38" s="13"/>
      <c r="J38" s="15"/>
      <c r="K38" s="39">
        <f>ROUND(E38*F38*G38,2)</f>
        <v>0</v>
      </c>
    </row>
    <row r="39" spans="1:11" ht="25.5" x14ac:dyDescent="0.2">
      <c r="A39" s="27" t="s">
        <v>84</v>
      </c>
      <c r="B39" s="1" t="s">
        <v>17</v>
      </c>
      <c r="C39" s="2" t="s">
        <v>6</v>
      </c>
      <c r="D39" s="14">
        <v>1263.92</v>
      </c>
      <c r="E39" s="13"/>
      <c r="F39" s="13"/>
      <c r="G39" s="13"/>
      <c r="H39" s="13"/>
      <c r="I39" s="13"/>
      <c r="J39" s="15"/>
      <c r="K39" s="39">
        <f>ROUND(E39*F39,2)</f>
        <v>0</v>
      </c>
    </row>
    <row r="40" spans="1:11" ht="38.25" x14ac:dyDescent="0.2">
      <c r="A40" s="27" t="s">
        <v>85</v>
      </c>
      <c r="B40" s="1" t="s">
        <v>86</v>
      </c>
      <c r="C40" s="2" t="s">
        <v>19</v>
      </c>
      <c r="D40" s="14">
        <v>372</v>
      </c>
      <c r="E40" s="13"/>
      <c r="F40" s="13"/>
      <c r="G40" s="13"/>
      <c r="H40" s="13"/>
      <c r="I40" s="13"/>
      <c r="J40" s="15"/>
      <c r="K40" s="39">
        <f>E40*2</f>
        <v>0</v>
      </c>
    </row>
    <row r="41" spans="1:11" ht="25.5" x14ac:dyDescent="0.2">
      <c r="A41" s="27" t="s">
        <v>87</v>
      </c>
      <c r="B41" s="1" t="s">
        <v>88</v>
      </c>
      <c r="C41" s="2" t="s">
        <v>7</v>
      </c>
      <c r="D41" s="14">
        <v>372</v>
      </c>
      <c r="E41" s="13"/>
      <c r="F41" s="13"/>
      <c r="G41" s="13"/>
      <c r="H41" s="13"/>
      <c r="I41" s="13"/>
      <c r="J41" s="15"/>
      <c r="K41" s="39">
        <f>E41*2</f>
        <v>0</v>
      </c>
    </row>
    <row r="42" spans="1:11" x14ac:dyDescent="0.2">
      <c r="A42" s="27" t="s">
        <v>89</v>
      </c>
      <c r="B42" s="1" t="s">
        <v>18</v>
      </c>
      <c r="C42" s="2" t="s">
        <v>7</v>
      </c>
      <c r="D42" s="14">
        <v>50</v>
      </c>
      <c r="E42" s="13"/>
      <c r="F42" s="13"/>
      <c r="G42" s="13"/>
      <c r="H42" s="13"/>
      <c r="I42" s="13"/>
      <c r="J42" s="15"/>
      <c r="K42" s="39">
        <f>E42</f>
        <v>0</v>
      </c>
    </row>
    <row r="43" spans="1:11" x14ac:dyDescent="0.2">
      <c r="A43" s="27" t="s">
        <v>90</v>
      </c>
      <c r="B43" s="1" t="s">
        <v>91</v>
      </c>
      <c r="C43" s="2" t="s">
        <v>19</v>
      </c>
      <c r="D43" s="14">
        <v>372</v>
      </c>
      <c r="E43" s="13"/>
      <c r="F43" s="13"/>
      <c r="G43" s="13"/>
      <c r="H43" s="13"/>
      <c r="I43" s="13"/>
      <c r="J43" s="15"/>
      <c r="K43" s="39">
        <f>E43*2</f>
        <v>0</v>
      </c>
    </row>
    <row r="44" spans="1:11" x14ac:dyDescent="0.2">
      <c r="A44" s="26" t="s">
        <v>92</v>
      </c>
      <c r="B44" s="7" t="s">
        <v>93</v>
      </c>
      <c r="C44" s="8"/>
      <c r="D44" s="16"/>
      <c r="E44" s="17"/>
      <c r="F44" s="17"/>
      <c r="G44" s="17"/>
      <c r="H44" s="17"/>
      <c r="I44" s="17"/>
      <c r="J44" s="18"/>
      <c r="K44" s="34"/>
    </row>
    <row r="45" spans="1:11" x14ac:dyDescent="0.2">
      <c r="A45" s="26" t="s">
        <v>94</v>
      </c>
      <c r="B45" s="7" t="s">
        <v>14</v>
      </c>
      <c r="C45" s="8"/>
      <c r="D45" s="16"/>
      <c r="E45" s="17"/>
      <c r="F45" s="17"/>
      <c r="G45" s="17"/>
      <c r="H45" s="17"/>
      <c r="I45" s="17"/>
      <c r="J45" s="18"/>
      <c r="K45" s="34"/>
    </row>
    <row r="46" spans="1:11" x14ac:dyDescent="0.2">
      <c r="A46" s="27" t="s">
        <v>95</v>
      </c>
      <c r="B46" s="1" t="s">
        <v>67</v>
      </c>
      <c r="C46" s="2" t="s">
        <v>19</v>
      </c>
      <c r="D46" s="14">
        <v>154.08000000000001</v>
      </c>
      <c r="E46" s="13"/>
      <c r="F46" s="13"/>
      <c r="G46" s="13"/>
      <c r="H46" s="13"/>
      <c r="I46" s="13"/>
      <c r="J46" s="15"/>
      <c r="K46" s="39">
        <f>E46</f>
        <v>0</v>
      </c>
    </row>
    <row r="47" spans="1:11" ht="25.5" x14ac:dyDescent="0.2">
      <c r="A47" s="27" t="s">
        <v>96</v>
      </c>
      <c r="B47" s="1" t="s">
        <v>69</v>
      </c>
      <c r="C47" s="2" t="s">
        <v>12</v>
      </c>
      <c r="D47" s="14">
        <v>431.1</v>
      </c>
      <c r="E47" s="13"/>
      <c r="F47" s="13"/>
      <c r="G47" s="13"/>
      <c r="H47" s="13"/>
      <c r="I47" s="13"/>
      <c r="J47" s="15"/>
      <c r="K47" s="39">
        <f>ROUND(E47*F47*G47,2)</f>
        <v>0</v>
      </c>
    </row>
    <row r="48" spans="1:11" x14ac:dyDescent="0.2">
      <c r="A48" s="27" t="s">
        <v>97</v>
      </c>
      <c r="B48" s="1" t="s">
        <v>71</v>
      </c>
      <c r="C48" s="2" t="s">
        <v>12</v>
      </c>
      <c r="D48" s="14">
        <v>545.23</v>
      </c>
      <c r="E48" s="13"/>
      <c r="F48" s="13"/>
      <c r="G48" s="13"/>
      <c r="H48" s="13"/>
      <c r="I48" s="13"/>
      <c r="J48" s="15"/>
      <c r="K48" s="39">
        <f>ROUND(E48*F48*G48*H48,2)</f>
        <v>0</v>
      </c>
    </row>
    <row r="49" spans="1:11" ht="25.5" x14ac:dyDescent="0.2">
      <c r="A49" s="27" t="s">
        <v>98</v>
      </c>
      <c r="B49" s="1" t="s">
        <v>59</v>
      </c>
      <c r="C49" s="2" t="s">
        <v>16</v>
      </c>
      <c r="D49" s="14">
        <v>12267.74</v>
      </c>
      <c r="E49" s="13"/>
      <c r="F49" s="13"/>
      <c r="G49" s="13"/>
      <c r="H49" s="13"/>
      <c r="I49" s="13"/>
      <c r="J49" s="15"/>
      <c r="K49" s="39">
        <f>ROUND(E49*F49*G49*H49*I49*J49,2)</f>
        <v>0</v>
      </c>
    </row>
    <row r="50" spans="1:11" ht="25.5" x14ac:dyDescent="0.2">
      <c r="A50" s="27" t="s">
        <v>99</v>
      </c>
      <c r="B50" s="1" t="s">
        <v>74</v>
      </c>
      <c r="C50" s="2" t="s">
        <v>6</v>
      </c>
      <c r="D50" s="14">
        <v>1018.23</v>
      </c>
      <c r="E50" s="13"/>
      <c r="F50" s="13"/>
      <c r="G50" s="13"/>
      <c r="H50" s="13"/>
      <c r="I50" s="13"/>
      <c r="J50" s="15"/>
      <c r="K50" s="39">
        <f>ROUND(E50*F50,2)</f>
        <v>0</v>
      </c>
    </row>
    <row r="51" spans="1:11" ht="38.25" x14ac:dyDescent="0.2">
      <c r="A51" s="27" t="s">
        <v>100</v>
      </c>
      <c r="B51" s="1" t="s">
        <v>76</v>
      </c>
      <c r="C51" s="2" t="s">
        <v>12</v>
      </c>
      <c r="D51" s="14">
        <v>101.82</v>
      </c>
      <c r="E51" s="13"/>
      <c r="F51" s="13"/>
      <c r="G51" s="13"/>
      <c r="H51" s="13"/>
      <c r="I51" s="13"/>
      <c r="J51" s="15"/>
      <c r="K51" s="39">
        <f>ROUND(E51*F51*G51,2)</f>
        <v>0</v>
      </c>
    </row>
    <row r="52" spans="1:11" ht="25.5" x14ac:dyDescent="0.2">
      <c r="A52" s="27" t="s">
        <v>101</v>
      </c>
      <c r="B52" s="1" t="s">
        <v>78</v>
      </c>
      <c r="C52" s="2" t="s">
        <v>12</v>
      </c>
      <c r="D52" s="14">
        <v>132.37</v>
      </c>
      <c r="E52" s="13"/>
      <c r="F52" s="13"/>
      <c r="G52" s="13"/>
      <c r="H52" s="13"/>
      <c r="I52" s="13"/>
      <c r="J52" s="15"/>
      <c r="K52" s="39">
        <f>ROUND(E52*F52*G52*H52,2)</f>
        <v>0</v>
      </c>
    </row>
    <row r="53" spans="1:11" ht="25.5" x14ac:dyDescent="0.2">
      <c r="A53" s="27" t="s">
        <v>102</v>
      </c>
      <c r="B53" s="1" t="s">
        <v>59</v>
      </c>
      <c r="C53" s="2" t="s">
        <v>16</v>
      </c>
      <c r="D53" s="14">
        <v>2978.32</v>
      </c>
      <c r="E53" s="13"/>
      <c r="F53" s="13"/>
      <c r="G53" s="13"/>
      <c r="H53" s="13"/>
      <c r="I53" s="13"/>
      <c r="J53" s="15"/>
      <c r="K53" s="39">
        <f>ROUND(E53*F53*G53*H53*I53*J53,2)</f>
        <v>0</v>
      </c>
    </row>
    <row r="54" spans="1:11" ht="25.5" x14ac:dyDescent="0.2">
      <c r="A54" s="27" t="s">
        <v>103</v>
      </c>
      <c r="B54" s="1" t="s">
        <v>83</v>
      </c>
      <c r="C54" s="2" t="s">
        <v>12</v>
      </c>
      <c r="D54" s="14">
        <v>101.82</v>
      </c>
      <c r="E54" s="13"/>
      <c r="F54" s="13"/>
      <c r="G54" s="13"/>
      <c r="H54" s="13"/>
      <c r="I54" s="13"/>
      <c r="J54" s="15"/>
      <c r="K54" s="39">
        <f>ROUND(E54*F54*G54,2)</f>
        <v>0</v>
      </c>
    </row>
    <row r="55" spans="1:11" ht="25.5" x14ac:dyDescent="0.2">
      <c r="A55" s="27" t="s">
        <v>104</v>
      </c>
      <c r="B55" s="1" t="s">
        <v>17</v>
      </c>
      <c r="C55" s="2" t="s">
        <v>6</v>
      </c>
      <c r="D55" s="14">
        <v>1018.23</v>
      </c>
      <c r="E55" s="13"/>
      <c r="F55" s="13"/>
      <c r="G55" s="13"/>
      <c r="H55" s="13"/>
      <c r="I55" s="13"/>
      <c r="J55" s="15"/>
      <c r="K55" s="39">
        <f>ROUND(E55*F55,2)</f>
        <v>0</v>
      </c>
    </row>
    <row r="56" spans="1:11" ht="38.25" x14ac:dyDescent="0.2">
      <c r="A56" s="27" t="s">
        <v>105</v>
      </c>
      <c r="B56" s="1" t="s">
        <v>86</v>
      </c>
      <c r="C56" s="2" t="s">
        <v>19</v>
      </c>
      <c r="D56" s="14">
        <v>308</v>
      </c>
      <c r="E56" s="13"/>
      <c r="F56" s="13"/>
      <c r="G56" s="13"/>
      <c r="H56" s="13"/>
      <c r="I56" s="13"/>
      <c r="J56" s="15"/>
      <c r="K56" s="39">
        <f>E56*2</f>
        <v>0</v>
      </c>
    </row>
    <row r="57" spans="1:11" ht="25.5" x14ac:dyDescent="0.2">
      <c r="A57" s="27" t="s">
        <v>106</v>
      </c>
      <c r="B57" s="1" t="s">
        <v>88</v>
      </c>
      <c r="C57" s="2" t="s">
        <v>7</v>
      </c>
      <c r="D57" s="14">
        <v>308</v>
      </c>
      <c r="E57" s="13"/>
      <c r="F57" s="13"/>
      <c r="G57" s="13"/>
      <c r="H57" s="13"/>
      <c r="I57" s="13"/>
      <c r="J57" s="15"/>
      <c r="K57" s="39">
        <f>E57*2</f>
        <v>0</v>
      </c>
    </row>
    <row r="58" spans="1:11" x14ac:dyDescent="0.2">
      <c r="A58" s="27" t="s">
        <v>107</v>
      </c>
      <c r="B58" s="1" t="s">
        <v>18</v>
      </c>
      <c r="C58" s="2" t="s">
        <v>7</v>
      </c>
      <c r="D58" s="14">
        <v>50</v>
      </c>
      <c r="E58" s="13"/>
      <c r="F58" s="13"/>
      <c r="G58" s="13"/>
      <c r="H58" s="13"/>
      <c r="I58" s="13"/>
      <c r="J58" s="15"/>
      <c r="K58" s="39">
        <f>E58</f>
        <v>0</v>
      </c>
    </row>
    <row r="59" spans="1:11" x14ac:dyDescent="0.2">
      <c r="A59" s="27" t="s">
        <v>108</v>
      </c>
      <c r="B59" s="1" t="s">
        <v>91</v>
      </c>
      <c r="C59" s="2" t="s">
        <v>19</v>
      </c>
      <c r="D59" s="14">
        <v>308</v>
      </c>
      <c r="E59" s="13"/>
      <c r="F59" s="13"/>
      <c r="G59" s="13"/>
      <c r="H59" s="13"/>
      <c r="I59" s="13"/>
      <c r="J59" s="15"/>
      <c r="K59" s="39">
        <f>E59*2</f>
        <v>0</v>
      </c>
    </row>
    <row r="60" spans="1:11" x14ac:dyDescent="0.2">
      <c r="A60" s="26" t="s">
        <v>109</v>
      </c>
      <c r="B60" s="7" t="s">
        <v>110</v>
      </c>
      <c r="C60" s="8"/>
      <c r="D60" s="16"/>
      <c r="E60" s="17"/>
      <c r="F60" s="17"/>
      <c r="G60" s="17"/>
      <c r="H60" s="17"/>
      <c r="I60" s="17"/>
      <c r="J60" s="18"/>
      <c r="K60" s="34"/>
    </row>
    <row r="61" spans="1:11" x14ac:dyDescent="0.2">
      <c r="A61" s="26" t="s">
        <v>111</v>
      </c>
      <c r="B61" s="7" t="s">
        <v>14</v>
      </c>
      <c r="C61" s="8"/>
      <c r="D61" s="16"/>
      <c r="E61" s="17"/>
      <c r="F61" s="17"/>
      <c r="G61" s="17"/>
      <c r="H61" s="17"/>
      <c r="I61" s="17"/>
      <c r="J61" s="18"/>
      <c r="K61" s="34"/>
    </row>
    <row r="62" spans="1:11" x14ac:dyDescent="0.2">
      <c r="A62" s="27" t="s">
        <v>112</v>
      </c>
      <c r="B62" s="1" t="s">
        <v>67</v>
      </c>
      <c r="C62" s="2" t="s">
        <v>19</v>
      </c>
      <c r="D62" s="14">
        <v>167.13</v>
      </c>
      <c r="E62" s="13"/>
      <c r="F62" s="13"/>
      <c r="G62" s="13"/>
      <c r="H62" s="13"/>
      <c r="I62" s="13"/>
      <c r="J62" s="15"/>
      <c r="K62" s="39">
        <f>E62</f>
        <v>0</v>
      </c>
    </row>
    <row r="63" spans="1:11" ht="25.5" x14ac:dyDescent="0.2">
      <c r="A63" s="27" t="s">
        <v>113</v>
      </c>
      <c r="B63" s="1" t="s">
        <v>69</v>
      </c>
      <c r="C63" s="2" t="s">
        <v>12</v>
      </c>
      <c r="D63" s="14">
        <v>322.37</v>
      </c>
      <c r="E63" s="13"/>
      <c r="F63" s="13"/>
      <c r="G63" s="13"/>
      <c r="H63" s="13"/>
      <c r="I63" s="13"/>
      <c r="J63" s="15"/>
      <c r="K63" s="39">
        <f>ROUND(E63*F63*G63,2)</f>
        <v>0</v>
      </c>
    </row>
    <row r="64" spans="1:11" x14ac:dyDescent="0.2">
      <c r="A64" s="27" t="s">
        <v>114</v>
      </c>
      <c r="B64" s="1" t="s">
        <v>71</v>
      </c>
      <c r="C64" s="2" t="s">
        <v>12</v>
      </c>
      <c r="D64" s="14">
        <v>369.4</v>
      </c>
      <c r="E64" s="13"/>
      <c r="F64" s="13"/>
      <c r="G64" s="13"/>
      <c r="H64" s="13"/>
      <c r="I64" s="13"/>
      <c r="J64" s="15"/>
      <c r="K64" s="39">
        <f>ROUND(E64*F64*G64*H64,2)</f>
        <v>0</v>
      </c>
    </row>
    <row r="65" spans="1:11" ht="25.5" x14ac:dyDescent="0.2">
      <c r="A65" s="27" t="s">
        <v>115</v>
      </c>
      <c r="B65" s="1" t="s">
        <v>59</v>
      </c>
      <c r="C65" s="2" t="s">
        <v>16</v>
      </c>
      <c r="D65" s="14">
        <v>8311.39</v>
      </c>
      <c r="E65" s="13"/>
      <c r="F65" s="13"/>
      <c r="G65" s="13"/>
      <c r="H65" s="13"/>
      <c r="I65" s="13"/>
      <c r="J65" s="15"/>
      <c r="K65" s="39">
        <f>ROUND(E65*F65*G65*H65*I65*J65,2)</f>
        <v>0</v>
      </c>
    </row>
    <row r="66" spans="1:11" ht="25.5" x14ac:dyDescent="0.2">
      <c r="A66" s="27" t="s">
        <v>116</v>
      </c>
      <c r="B66" s="1" t="s">
        <v>74</v>
      </c>
      <c r="C66" s="2" t="s">
        <v>6</v>
      </c>
      <c r="D66" s="14">
        <v>973.27</v>
      </c>
      <c r="E66" s="13"/>
      <c r="F66" s="13"/>
      <c r="G66" s="13"/>
      <c r="H66" s="13"/>
      <c r="I66" s="13"/>
      <c r="J66" s="15"/>
      <c r="K66" s="39">
        <f>ROUND(E66*F66,2)</f>
        <v>0</v>
      </c>
    </row>
    <row r="67" spans="1:11" ht="38.25" x14ac:dyDescent="0.2">
      <c r="A67" s="27" t="s">
        <v>117</v>
      </c>
      <c r="B67" s="1" t="s">
        <v>76</v>
      </c>
      <c r="C67" s="2" t="s">
        <v>12</v>
      </c>
      <c r="D67" s="14">
        <v>97.33</v>
      </c>
      <c r="E67" s="13"/>
      <c r="F67" s="13"/>
      <c r="G67" s="13"/>
      <c r="H67" s="13"/>
      <c r="I67" s="13"/>
      <c r="J67" s="15"/>
      <c r="K67" s="39">
        <f>ROUND(E67*F67*G67,2)</f>
        <v>0</v>
      </c>
    </row>
    <row r="68" spans="1:11" ht="25.5" x14ac:dyDescent="0.2">
      <c r="A68" s="27" t="s">
        <v>118</v>
      </c>
      <c r="B68" s="1" t="s">
        <v>78</v>
      </c>
      <c r="C68" s="2" t="s">
        <v>12</v>
      </c>
      <c r="D68" s="14">
        <v>126.53</v>
      </c>
      <c r="E68" s="13"/>
      <c r="F68" s="13"/>
      <c r="G68" s="13"/>
      <c r="H68" s="13"/>
      <c r="I68" s="13"/>
      <c r="J68" s="15"/>
      <c r="K68" s="39">
        <f>ROUND(E68*F68*G68*H68,2)</f>
        <v>0</v>
      </c>
    </row>
    <row r="69" spans="1:11" ht="25.5" x14ac:dyDescent="0.2">
      <c r="A69" s="27" t="s">
        <v>119</v>
      </c>
      <c r="B69" s="1" t="s">
        <v>59</v>
      </c>
      <c r="C69" s="2" t="s">
        <v>16</v>
      </c>
      <c r="D69" s="14">
        <v>2846.81</v>
      </c>
      <c r="E69" s="13"/>
      <c r="F69" s="13"/>
      <c r="G69" s="13"/>
      <c r="H69" s="13"/>
      <c r="I69" s="13"/>
      <c r="J69" s="15"/>
      <c r="K69" s="39">
        <f>ROUND(E69*F69*G69*H69*I69*J69,2)</f>
        <v>0</v>
      </c>
    </row>
    <row r="70" spans="1:11" ht="25.5" x14ac:dyDescent="0.2">
      <c r="A70" s="27" t="s">
        <v>120</v>
      </c>
      <c r="B70" s="1" t="s">
        <v>83</v>
      </c>
      <c r="C70" s="2" t="s">
        <v>12</v>
      </c>
      <c r="D70" s="14">
        <v>97.33</v>
      </c>
      <c r="E70" s="13"/>
      <c r="F70" s="13"/>
      <c r="G70" s="13"/>
      <c r="H70" s="13"/>
      <c r="I70" s="13"/>
      <c r="J70" s="15"/>
      <c r="K70" s="39">
        <f>ROUND(E70*F70*G70,2)</f>
        <v>0</v>
      </c>
    </row>
    <row r="71" spans="1:11" ht="25.5" x14ac:dyDescent="0.2">
      <c r="A71" s="27" t="s">
        <v>121</v>
      </c>
      <c r="B71" s="1" t="s">
        <v>17</v>
      </c>
      <c r="C71" s="2" t="s">
        <v>6</v>
      </c>
      <c r="D71" s="14">
        <v>973.27</v>
      </c>
      <c r="E71" s="13"/>
      <c r="F71" s="13"/>
      <c r="G71" s="13"/>
      <c r="H71" s="13"/>
      <c r="I71" s="13"/>
      <c r="J71" s="15"/>
      <c r="K71" s="39">
        <f>ROUND(E71*F71,2)</f>
        <v>0</v>
      </c>
    </row>
    <row r="72" spans="1:11" ht="38.25" x14ac:dyDescent="0.2">
      <c r="A72" s="27" t="s">
        <v>122</v>
      </c>
      <c r="B72" s="1" t="s">
        <v>86</v>
      </c>
      <c r="C72" s="2" t="s">
        <v>19</v>
      </c>
      <c r="D72" s="14">
        <v>334.26</v>
      </c>
      <c r="E72" s="13"/>
      <c r="F72" s="13"/>
      <c r="G72" s="13"/>
      <c r="H72" s="13"/>
      <c r="I72" s="13"/>
      <c r="J72" s="15"/>
      <c r="K72" s="39">
        <f>E72*2</f>
        <v>0</v>
      </c>
    </row>
    <row r="73" spans="1:11" ht="25.5" x14ac:dyDescent="0.2">
      <c r="A73" s="27" t="s">
        <v>123</v>
      </c>
      <c r="B73" s="1" t="s">
        <v>88</v>
      </c>
      <c r="C73" s="2" t="s">
        <v>7</v>
      </c>
      <c r="D73" s="14">
        <v>334.26</v>
      </c>
      <c r="E73" s="13"/>
      <c r="F73" s="13"/>
      <c r="G73" s="13"/>
      <c r="H73" s="13"/>
      <c r="I73" s="13"/>
      <c r="J73" s="15"/>
      <c r="K73" s="39">
        <f>E73*2</f>
        <v>0</v>
      </c>
    </row>
    <row r="74" spans="1:11" x14ac:dyDescent="0.2">
      <c r="A74" s="27" t="s">
        <v>124</v>
      </c>
      <c r="B74" s="1" t="s">
        <v>18</v>
      </c>
      <c r="C74" s="2" t="s">
        <v>7</v>
      </c>
      <c r="D74" s="14">
        <v>24</v>
      </c>
      <c r="E74" s="13"/>
      <c r="F74" s="13"/>
      <c r="G74" s="13"/>
      <c r="H74" s="13"/>
      <c r="I74" s="13"/>
      <c r="J74" s="15"/>
      <c r="K74" s="39">
        <f>E74</f>
        <v>0</v>
      </c>
    </row>
    <row r="75" spans="1:11" x14ac:dyDescent="0.2">
      <c r="A75" s="27" t="s">
        <v>125</v>
      </c>
      <c r="B75" s="1" t="s">
        <v>91</v>
      </c>
      <c r="C75" s="2" t="s">
        <v>19</v>
      </c>
      <c r="D75" s="14">
        <v>334.26</v>
      </c>
      <c r="E75" s="13"/>
      <c r="F75" s="13"/>
      <c r="G75" s="13"/>
      <c r="H75" s="13"/>
      <c r="I75" s="13"/>
      <c r="J75" s="15"/>
      <c r="K75" s="39">
        <f>E75*2</f>
        <v>0</v>
      </c>
    </row>
    <row r="76" spans="1:11" x14ac:dyDescent="0.2">
      <c r="A76" s="26" t="s">
        <v>126</v>
      </c>
      <c r="B76" s="7" t="s">
        <v>127</v>
      </c>
      <c r="C76" s="8"/>
      <c r="D76" s="16"/>
      <c r="E76" s="17"/>
      <c r="F76" s="17"/>
      <c r="G76" s="17"/>
      <c r="H76" s="17"/>
      <c r="I76" s="17"/>
      <c r="J76" s="18"/>
      <c r="K76" s="34"/>
    </row>
    <row r="77" spans="1:11" x14ac:dyDescent="0.2">
      <c r="A77" s="27" t="s">
        <v>128</v>
      </c>
      <c r="B77" s="1" t="s">
        <v>129</v>
      </c>
      <c r="C77" s="2" t="s">
        <v>7</v>
      </c>
      <c r="D77" s="14">
        <v>82.99</v>
      </c>
      <c r="E77" s="13"/>
      <c r="F77" s="13"/>
      <c r="G77" s="13"/>
      <c r="H77" s="13"/>
      <c r="I77" s="13"/>
      <c r="J77" s="15"/>
      <c r="K77" s="40"/>
    </row>
    <row r="78" spans="1:11" ht="38.25" x14ac:dyDescent="0.2">
      <c r="A78" s="27" t="s">
        <v>130</v>
      </c>
      <c r="B78" s="1" t="s">
        <v>131</v>
      </c>
      <c r="C78" s="2" t="s">
        <v>12</v>
      </c>
      <c r="D78" s="14">
        <v>135.29</v>
      </c>
      <c r="E78" s="13"/>
      <c r="F78" s="13"/>
      <c r="G78" s="13"/>
      <c r="H78" s="13"/>
      <c r="I78" s="13"/>
      <c r="J78" s="15"/>
      <c r="K78" s="40"/>
    </row>
    <row r="79" spans="1:11" ht="25.5" x14ac:dyDescent="0.2">
      <c r="A79" s="27" t="s">
        <v>132</v>
      </c>
      <c r="B79" s="1" t="s">
        <v>133</v>
      </c>
      <c r="C79" s="2" t="s">
        <v>12</v>
      </c>
      <c r="D79" s="14">
        <v>9.4499999999999993</v>
      </c>
      <c r="E79" s="13"/>
      <c r="F79" s="13"/>
      <c r="G79" s="13"/>
      <c r="H79" s="13"/>
      <c r="I79" s="13"/>
      <c r="J79" s="15"/>
      <c r="K79" s="40"/>
    </row>
    <row r="80" spans="1:11" ht="38.25" x14ac:dyDescent="0.2">
      <c r="A80" s="27" t="s">
        <v>134</v>
      </c>
      <c r="B80" s="1" t="s">
        <v>135</v>
      </c>
      <c r="C80" s="2" t="s">
        <v>19</v>
      </c>
      <c r="D80" s="14">
        <v>61.89</v>
      </c>
      <c r="E80" s="13"/>
      <c r="F80" s="13"/>
      <c r="G80" s="13"/>
      <c r="H80" s="13"/>
      <c r="I80" s="13"/>
      <c r="J80" s="15"/>
      <c r="K80" s="40"/>
    </row>
    <row r="81" spans="1:11" ht="38.25" x14ac:dyDescent="0.2">
      <c r="A81" s="27" t="s">
        <v>136</v>
      </c>
      <c r="B81" s="1" t="s">
        <v>137</v>
      </c>
      <c r="C81" s="2" t="s">
        <v>19</v>
      </c>
      <c r="D81" s="14">
        <v>21.1</v>
      </c>
      <c r="E81" s="13"/>
      <c r="F81" s="13"/>
      <c r="G81" s="13"/>
      <c r="H81" s="13"/>
      <c r="I81" s="13"/>
      <c r="J81" s="15"/>
      <c r="K81" s="40"/>
    </row>
    <row r="82" spans="1:11" ht="25.5" x14ac:dyDescent="0.2">
      <c r="A82" s="27" t="s">
        <v>138</v>
      </c>
      <c r="B82" s="1" t="s">
        <v>139</v>
      </c>
      <c r="C82" s="2" t="s">
        <v>12</v>
      </c>
      <c r="D82" s="14">
        <v>169.64</v>
      </c>
      <c r="E82" s="13"/>
      <c r="F82" s="13"/>
      <c r="G82" s="13"/>
      <c r="H82" s="13"/>
      <c r="I82" s="13"/>
      <c r="J82" s="15"/>
      <c r="K82" s="40"/>
    </row>
    <row r="83" spans="1:11" ht="25.5" x14ac:dyDescent="0.2">
      <c r="A83" s="27" t="s">
        <v>140</v>
      </c>
      <c r="B83" s="1" t="s">
        <v>141</v>
      </c>
      <c r="C83" s="2" t="s">
        <v>9</v>
      </c>
      <c r="D83" s="14">
        <v>2</v>
      </c>
      <c r="E83" s="13"/>
      <c r="F83" s="13"/>
      <c r="G83" s="13"/>
      <c r="H83" s="13"/>
      <c r="I83" s="13"/>
      <c r="J83" s="15"/>
      <c r="K83" s="40"/>
    </row>
    <row r="84" spans="1:11" ht="25.5" x14ac:dyDescent="0.2">
      <c r="A84" s="27" t="s">
        <v>142</v>
      </c>
      <c r="B84" s="1" t="s">
        <v>59</v>
      </c>
      <c r="C84" s="2" t="s">
        <v>16</v>
      </c>
      <c r="D84" s="14">
        <v>7633.99</v>
      </c>
      <c r="E84" s="13"/>
      <c r="F84" s="13"/>
      <c r="G84" s="13"/>
      <c r="H84" s="13"/>
      <c r="I84" s="13"/>
      <c r="J84" s="15"/>
      <c r="K84" s="40"/>
    </row>
    <row r="85" spans="1:11" ht="25.5" x14ac:dyDescent="0.2">
      <c r="A85" s="27" t="s">
        <v>143</v>
      </c>
      <c r="B85" s="1" t="s">
        <v>144</v>
      </c>
      <c r="C85" s="2" t="s">
        <v>9</v>
      </c>
      <c r="D85" s="14">
        <v>3</v>
      </c>
      <c r="E85" s="13"/>
      <c r="F85" s="13"/>
      <c r="G85" s="13"/>
      <c r="H85" s="13"/>
      <c r="I85" s="13"/>
      <c r="J85" s="15"/>
      <c r="K85" s="40"/>
    </row>
    <row r="86" spans="1:11" x14ac:dyDescent="0.2">
      <c r="A86" s="27" t="s">
        <v>145</v>
      </c>
      <c r="B86" s="1" t="s">
        <v>71</v>
      </c>
      <c r="C86" s="2" t="s">
        <v>12</v>
      </c>
      <c r="D86" s="14">
        <v>100.1</v>
      </c>
      <c r="E86" s="13"/>
      <c r="F86" s="13"/>
      <c r="G86" s="13"/>
      <c r="H86" s="13"/>
      <c r="I86" s="13"/>
      <c r="J86" s="15"/>
      <c r="K86" s="40"/>
    </row>
    <row r="87" spans="1:11" ht="25.5" x14ac:dyDescent="0.2">
      <c r="A87" s="27" t="s">
        <v>146</v>
      </c>
      <c r="B87" s="1" t="s">
        <v>59</v>
      </c>
      <c r="C87" s="2" t="s">
        <v>16</v>
      </c>
      <c r="D87" s="14">
        <v>2252.2800000000002</v>
      </c>
      <c r="E87" s="13"/>
      <c r="F87" s="13"/>
      <c r="G87" s="13"/>
      <c r="H87" s="13"/>
      <c r="I87" s="13"/>
      <c r="J87" s="15"/>
      <c r="K87" s="40"/>
    </row>
    <row r="88" spans="1:11" x14ac:dyDescent="0.2">
      <c r="A88" s="26" t="s">
        <v>147</v>
      </c>
      <c r="B88" s="7" t="s">
        <v>958</v>
      </c>
      <c r="C88" s="8"/>
      <c r="D88" s="16"/>
      <c r="E88" s="17"/>
      <c r="F88" s="17"/>
      <c r="G88" s="17"/>
      <c r="H88" s="17"/>
      <c r="I88" s="17"/>
      <c r="J88" s="18"/>
      <c r="K88" s="34"/>
    </row>
    <row r="89" spans="1:11" x14ac:dyDescent="0.2">
      <c r="A89" s="26" t="s">
        <v>148</v>
      </c>
      <c r="B89" s="7" t="s">
        <v>14</v>
      </c>
      <c r="C89" s="8"/>
      <c r="D89" s="16"/>
      <c r="E89" s="17"/>
      <c r="F89" s="17"/>
      <c r="G89" s="17"/>
      <c r="H89" s="17"/>
      <c r="I89" s="17"/>
      <c r="J89" s="18"/>
      <c r="K89" s="34"/>
    </row>
    <row r="90" spans="1:11" x14ac:dyDescent="0.2">
      <c r="A90" s="27" t="s">
        <v>149</v>
      </c>
      <c r="B90" s="1" t="s">
        <v>67</v>
      </c>
      <c r="C90" s="2" t="s">
        <v>19</v>
      </c>
      <c r="D90" s="14">
        <v>209.76</v>
      </c>
      <c r="E90" s="13"/>
      <c r="F90" s="13"/>
      <c r="G90" s="13"/>
      <c r="H90" s="13"/>
      <c r="I90" s="13"/>
      <c r="J90" s="15"/>
      <c r="K90" s="39">
        <f>E90</f>
        <v>0</v>
      </c>
    </row>
    <row r="91" spans="1:11" ht="25.5" x14ac:dyDescent="0.2">
      <c r="A91" s="27" t="s">
        <v>150</v>
      </c>
      <c r="B91" s="1" t="s">
        <v>69</v>
      </c>
      <c r="C91" s="2" t="s">
        <v>12</v>
      </c>
      <c r="D91" s="14">
        <v>489.77</v>
      </c>
      <c r="E91" s="13"/>
      <c r="F91" s="13"/>
      <c r="G91" s="13"/>
      <c r="H91" s="13"/>
      <c r="I91" s="13"/>
      <c r="J91" s="15"/>
      <c r="K91" s="39">
        <f>ROUND(E91*F91*G91,2)</f>
        <v>0</v>
      </c>
    </row>
    <row r="92" spans="1:11" x14ac:dyDescent="0.2">
      <c r="A92" s="27" t="s">
        <v>151</v>
      </c>
      <c r="B92" s="1" t="s">
        <v>71</v>
      </c>
      <c r="C92" s="2" t="s">
        <v>12</v>
      </c>
      <c r="D92" s="14">
        <v>608.82000000000005</v>
      </c>
      <c r="E92" s="13"/>
      <c r="F92" s="13"/>
      <c r="G92" s="13"/>
      <c r="H92" s="13"/>
      <c r="I92" s="13"/>
      <c r="J92" s="15"/>
      <c r="K92" s="39">
        <f>ROUND(E92*F92*G92*H92,2)</f>
        <v>0</v>
      </c>
    </row>
    <row r="93" spans="1:11" ht="25.5" x14ac:dyDescent="0.2">
      <c r="A93" s="27" t="s">
        <v>152</v>
      </c>
      <c r="B93" s="1" t="s">
        <v>59</v>
      </c>
      <c r="C93" s="2" t="s">
        <v>16</v>
      </c>
      <c r="D93" s="14">
        <v>13698.36</v>
      </c>
      <c r="E93" s="13"/>
      <c r="F93" s="13"/>
      <c r="G93" s="13"/>
      <c r="H93" s="13"/>
      <c r="I93" s="13"/>
      <c r="J93" s="15"/>
      <c r="K93" s="39">
        <f>ROUND(E93*F93*G93*H93*I93*J93,2)</f>
        <v>0</v>
      </c>
    </row>
    <row r="94" spans="1:11" ht="25.5" x14ac:dyDescent="0.2">
      <c r="A94" s="27" t="s">
        <v>153</v>
      </c>
      <c r="B94" s="1" t="s">
        <v>74</v>
      </c>
      <c r="C94" s="2" t="s">
        <v>6</v>
      </c>
      <c r="D94" s="14">
        <v>1247.1400000000001</v>
      </c>
      <c r="E94" s="13"/>
      <c r="F94" s="13"/>
      <c r="G94" s="13"/>
      <c r="H94" s="13"/>
      <c r="I94" s="13"/>
      <c r="J94" s="15"/>
      <c r="K94" s="39">
        <f>ROUND(E94*F94,2)</f>
        <v>0</v>
      </c>
    </row>
    <row r="95" spans="1:11" ht="38.25" x14ac:dyDescent="0.2">
      <c r="A95" s="27" t="s">
        <v>154</v>
      </c>
      <c r="B95" s="1" t="s">
        <v>76</v>
      </c>
      <c r="C95" s="2" t="s">
        <v>12</v>
      </c>
      <c r="D95" s="14">
        <v>124.71</v>
      </c>
      <c r="E95" s="13"/>
      <c r="F95" s="13"/>
      <c r="G95" s="13"/>
      <c r="H95" s="13"/>
      <c r="I95" s="13"/>
      <c r="J95" s="15"/>
      <c r="K95" s="39">
        <f>ROUND(E95*F95*G95,2)</f>
        <v>0</v>
      </c>
    </row>
    <row r="96" spans="1:11" ht="25.5" x14ac:dyDescent="0.2">
      <c r="A96" s="27" t="s">
        <v>155</v>
      </c>
      <c r="B96" s="1" t="s">
        <v>78</v>
      </c>
      <c r="C96" s="2" t="s">
        <v>12</v>
      </c>
      <c r="D96" s="14">
        <v>162.13</v>
      </c>
      <c r="E96" s="13"/>
      <c r="F96" s="13"/>
      <c r="G96" s="13"/>
      <c r="H96" s="13"/>
      <c r="I96" s="13"/>
      <c r="J96" s="15"/>
      <c r="K96" s="39">
        <f>ROUND(E96*F96*G96*H96,2)</f>
        <v>0</v>
      </c>
    </row>
    <row r="97" spans="1:11" ht="25.5" x14ac:dyDescent="0.2">
      <c r="A97" s="27" t="s">
        <v>156</v>
      </c>
      <c r="B97" s="1" t="s">
        <v>59</v>
      </c>
      <c r="C97" s="2" t="s">
        <v>16</v>
      </c>
      <c r="D97" s="14">
        <v>3647.88</v>
      </c>
      <c r="E97" s="13"/>
      <c r="F97" s="13"/>
      <c r="G97" s="13"/>
      <c r="H97" s="13"/>
      <c r="I97" s="13"/>
      <c r="J97" s="15"/>
      <c r="K97" s="39">
        <f>ROUND(E97*F97*G97*H97*I97*J97,2)</f>
        <v>0</v>
      </c>
    </row>
    <row r="98" spans="1:11" ht="25.5" x14ac:dyDescent="0.2">
      <c r="A98" s="27" t="s">
        <v>157</v>
      </c>
      <c r="B98" s="1" t="s">
        <v>158</v>
      </c>
      <c r="C98" s="2" t="s">
        <v>12</v>
      </c>
      <c r="D98" s="14">
        <v>124.71</v>
      </c>
      <c r="E98" s="13"/>
      <c r="F98" s="13"/>
      <c r="G98" s="13"/>
      <c r="H98" s="13"/>
      <c r="I98" s="13"/>
      <c r="J98" s="15"/>
      <c r="K98" s="39">
        <f>ROUND(E98*F98*G98,2)</f>
        <v>0</v>
      </c>
    </row>
    <row r="99" spans="1:11" ht="25.5" x14ac:dyDescent="0.2">
      <c r="A99" s="27" t="s">
        <v>159</v>
      </c>
      <c r="B99" s="1" t="s">
        <v>17</v>
      </c>
      <c r="C99" s="2" t="s">
        <v>6</v>
      </c>
      <c r="D99" s="14">
        <v>1247.1400000000001</v>
      </c>
      <c r="E99" s="13"/>
      <c r="F99" s="13"/>
      <c r="G99" s="13"/>
      <c r="H99" s="13"/>
      <c r="I99" s="13"/>
      <c r="J99" s="15"/>
      <c r="K99" s="39">
        <f>ROUND(E99*F99,2)</f>
        <v>0</v>
      </c>
    </row>
    <row r="100" spans="1:11" ht="38.25" x14ac:dyDescent="0.2">
      <c r="A100" s="27" t="s">
        <v>160</v>
      </c>
      <c r="B100" s="1" t="s">
        <v>86</v>
      </c>
      <c r="C100" s="2" t="s">
        <v>19</v>
      </c>
      <c r="D100" s="14">
        <v>419.52</v>
      </c>
      <c r="E100" s="13"/>
      <c r="F100" s="13"/>
      <c r="G100" s="13"/>
      <c r="H100" s="13"/>
      <c r="I100" s="13"/>
      <c r="J100" s="15"/>
      <c r="K100" s="39">
        <f>E100*2</f>
        <v>0</v>
      </c>
    </row>
    <row r="101" spans="1:11" ht="25.5" x14ac:dyDescent="0.2">
      <c r="A101" s="27" t="s">
        <v>161</v>
      </c>
      <c r="B101" s="1" t="s">
        <v>88</v>
      </c>
      <c r="C101" s="2" t="s">
        <v>7</v>
      </c>
      <c r="D101" s="14">
        <v>419.52</v>
      </c>
      <c r="E101" s="13"/>
      <c r="F101" s="13"/>
      <c r="G101" s="13"/>
      <c r="H101" s="13"/>
      <c r="I101" s="13"/>
      <c r="J101" s="15"/>
      <c r="K101" s="39">
        <f>E101*2</f>
        <v>0</v>
      </c>
    </row>
    <row r="102" spans="1:11" x14ac:dyDescent="0.2">
      <c r="A102" s="27" t="s">
        <v>162</v>
      </c>
      <c r="B102" s="1" t="s">
        <v>18</v>
      </c>
      <c r="C102" s="2" t="s">
        <v>7</v>
      </c>
      <c r="D102" s="14">
        <v>50</v>
      </c>
      <c r="E102" s="13"/>
      <c r="F102" s="13"/>
      <c r="G102" s="13"/>
      <c r="H102" s="13"/>
      <c r="I102" s="13"/>
      <c r="J102" s="15"/>
      <c r="K102" s="39">
        <f>E102</f>
        <v>0</v>
      </c>
    </row>
    <row r="103" spans="1:11" x14ac:dyDescent="0.2">
      <c r="A103" s="27" t="s">
        <v>163</v>
      </c>
      <c r="B103" s="1" t="s">
        <v>91</v>
      </c>
      <c r="C103" s="2" t="s">
        <v>19</v>
      </c>
      <c r="D103" s="14">
        <v>419.52</v>
      </c>
      <c r="E103" s="13"/>
      <c r="F103" s="13"/>
      <c r="G103" s="13"/>
      <c r="H103" s="13"/>
      <c r="I103" s="13"/>
      <c r="J103" s="15"/>
      <c r="K103" s="39">
        <f>E103*2</f>
        <v>0</v>
      </c>
    </row>
    <row r="104" spans="1:11" x14ac:dyDescent="0.2">
      <c r="A104" s="26" t="s">
        <v>164</v>
      </c>
      <c r="B104" s="7" t="s">
        <v>127</v>
      </c>
      <c r="C104" s="8"/>
      <c r="D104" s="16"/>
      <c r="E104" s="17"/>
      <c r="F104" s="17"/>
      <c r="G104" s="17"/>
      <c r="H104" s="17"/>
      <c r="I104" s="17"/>
      <c r="J104" s="18"/>
      <c r="K104" s="34"/>
    </row>
    <row r="105" spans="1:11" x14ac:dyDescent="0.2">
      <c r="A105" s="27" t="s">
        <v>165</v>
      </c>
      <c r="B105" s="1" t="s">
        <v>129</v>
      </c>
      <c r="C105" s="2" t="s">
        <v>7</v>
      </c>
      <c r="D105" s="14">
        <v>82.19</v>
      </c>
      <c r="E105" s="13">
        <f>1.5+2.2+65.6</f>
        <v>69.3</v>
      </c>
      <c r="F105" s="13"/>
      <c r="G105" s="13"/>
      <c r="H105" s="13"/>
      <c r="I105" s="13"/>
      <c r="J105" s="15"/>
      <c r="K105" s="40">
        <f>E105</f>
        <v>69.3</v>
      </c>
    </row>
    <row r="106" spans="1:11" ht="38.25" x14ac:dyDescent="0.2">
      <c r="A106" s="27" t="s">
        <v>166</v>
      </c>
      <c r="B106" s="1" t="s">
        <v>131</v>
      </c>
      <c r="C106" s="2" t="s">
        <v>12</v>
      </c>
      <c r="D106" s="14">
        <v>120.82</v>
      </c>
      <c r="E106" s="13">
        <v>69.3</v>
      </c>
      <c r="F106" s="13">
        <v>0.8</v>
      </c>
      <c r="G106" s="13">
        <v>1.1000000000000001</v>
      </c>
      <c r="H106" s="13"/>
      <c r="I106" s="13"/>
      <c r="J106" s="15"/>
      <c r="K106" s="40">
        <f>ROUND(E106*F106*G106,2)</f>
        <v>60.98</v>
      </c>
    </row>
    <row r="107" spans="1:11" ht="25.5" x14ac:dyDescent="0.2">
      <c r="A107" s="27" t="s">
        <v>167</v>
      </c>
      <c r="B107" s="1" t="s">
        <v>133</v>
      </c>
      <c r="C107" s="2" t="s">
        <v>12</v>
      </c>
      <c r="D107" s="14">
        <v>8.6300000000000008</v>
      </c>
      <c r="E107" s="13">
        <v>69.3</v>
      </c>
      <c r="F107" s="13">
        <v>0.8</v>
      </c>
      <c r="G107" s="13">
        <v>0.1</v>
      </c>
      <c r="H107" s="13"/>
      <c r="I107" s="13"/>
      <c r="J107" s="15"/>
      <c r="K107" s="40">
        <f>ROUND(E107*F107*G107,2)</f>
        <v>5.54</v>
      </c>
    </row>
    <row r="108" spans="1:11" ht="38.25" x14ac:dyDescent="0.2">
      <c r="A108" s="27" t="s">
        <v>168</v>
      </c>
      <c r="B108" s="1" t="s">
        <v>135</v>
      </c>
      <c r="C108" s="2" t="s">
        <v>19</v>
      </c>
      <c r="D108" s="14">
        <v>82.19</v>
      </c>
      <c r="E108" s="13">
        <v>69.3</v>
      </c>
      <c r="F108" s="13"/>
      <c r="G108" s="13"/>
      <c r="H108" s="13"/>
      <c r="I108" s="13"/>
      <c r="J108" s="15"/>
      <c r="K108" s="40">
        <f>E108</f>
        <v>69.3</v>
      </c>
    </row>
    <row r="109" spans="1:11" ht="25.5" x14ac:dyDescent="0.2">
      <c r="A109" s="27" t="s">
        <v>169</v>
      </c>
      <c r="B109" s="1" t="s">
        <v>141</v>
      </c>
      <c r="C109" s="2" t="s">
        <v>9</v>
      </c>
      <c r="D109" s="14">
        <v>2</v>
      </c>
      <c r="E109" s="13"/>
      <c r="F109" s="13"/>
      <c r="G109" s="13"/>
      <c r="H109" s="13"/>
      <c r="I109" s="13"/>
      <c r="J109" s="15"/>
      <c r="K109" s="40"/>
    </row>
    <row r="110" spans="1:11" ht="25.5" x14ac:dyDescent="0.2">
      <c r="A110" s="27" t="s">
        <v>170</v>
      </c>
      <c r="B110" s="1" t="s">
        <v>144</v>
      </c>
      <c r="C110" s="2" t="s">
        <v>9</v>
      </c>
      <c r="D110" s="14">
        <v>1</v>
      </c>
      <c r="E110" s="13"/>
      <c r="F110" s="13"/>
      <c r="G110" s="13"/>
      <c r="H110" s="13">
        <v>1</v>
      </c>
      <c r="I110" s="13"/>
      <c r="J110" s="15"/>
      <c r="K110" s="40">
        <f>H110</f>
        <v>1</v>
      </c>
    </row>
    <row r="111" spans="1:11" ht="25.5" x14ac:dyDescent="0.2">
      <c r="A111" s="27" t="s">
        <v>171</v>
      </c>
      <c r="B111" s="1" t="s">
        <v>139</v>
      </c>
      <c r="C111" s="2" t="s">
        <v>12</v>
      </c>
      <c r="D111" s="14">
        <v>126.61</v>
      </c>
      <c r="E111" s="13">
        <f>K106</f>
        <v>60.98</v>
      </c>
      <c r="F111" s="13"/>
      <c r="G111" s="13"/>
      <c r="H111" s="13"/>
      <c r="I111" s="13">
        <f>-ROUND(3.14*(0.2^2)*69.3,2)</f>
        <v>-8.6999999999999993</v>
      </c>
      <c r="J111" s="15"/>
      <c r="K111" s="40">
        <f>E111+I111-K107</f>
        <v>46.74</v>
      </c>
    </row>
    <row r="112" spans="1:11" ht="25.5" x14ac:dyDescent="0.2">
      <c r="A112" s="27" t="s">
        <v>172</v>
      </c>
      <c r="B112" s="1" t="s">
        <v>59</v>
      </c>
      <c r="C112" s="2" t="s">
        <v>16</v>
      </c>
      <c r="D112" s="14">
        <v>5697.62</v>
      </c>
      <c r="E112" s="13">
        <f>K106+K107</f>
        <v>66.52</v>
      </c>
      <c r="F112" s="13"/>
      <c r="G112" s="13"/>
      <c r="H112" s="13"/>
      <c r="I112" s="13">
        <v>1.5</v>
      </c>
      <c r="J112" s="15">
        <v>15</v>
      </c>
      <c r="K112" s="40">
        <f>ROUND(E112*I112*J112,2)</f>
        <v>1496.7</v>
      </c>
    </row>
    <row r="113" spans="1:11" x14ac:dyDescent="0.2">
      <c r="A113" s="27" t="s">
        <v>173</v>
      </c>
      <c r="B113" s="1" t="s">
        <v>71</v>
      </c>
      <c r="C113" s="2" t="s">
        <v>12</v>
      </c>
      <c r="D113" s="14">
        <v>126.61</v>
      </c>
      <c r="E113" s="13">
        <f>K111</f>
        <v>46.74</v>
      </c>
      <c r="F113" s="13"/>
      <c r="G113" s="13"/>
      <c r="H113" s="13">
        <v>1.5</v>
      </c>
      <c r="I113" s="13"/>
      <c r="J113" s="15"/>
      <c r="K113" s="40">
        <f>ROUND(E113*H113,2)</f>
        <v>70.11</v>
      </c>
    </row>
    <row r="114" spans="1:11" ht="25.5" x14ac:dyDescent="0.2">
      <c r="A114" s="27" t="s">
        <v>174</v>
      </c>
      <c r="B114" s="1" t="s">
        <v>59</v>
      </c>
      <c r="C114" s="2" t="s">
        <v>16</v>
      </c>
      <c r="D114" s="14">
        <v>2848.81</v>
      </c>
      <c r="E114" s="13">
        <f>K113</f>
        <v>70.11</v>
      </c>
      <c r="F114" s="13"/>
      <c r="G114" s="13"/>
      <c r="H114" s="13"/>
      <c r="I114" s="13">
        <v>1.5</v>
      </c>
      <c r="J114" s="15">
        <v>15</v>
      </c>
      <c r="K114" s="40">
        <f>ROUND(E114*I114*J114,2)</f>
        <v>1577.48</v>
      </c>
    </row>
    <row r="115" spans="1:11" x14ac:dyDescent="0.2">
      <c r="A115" s="26" t="s">
        <v>175</v>
      </c>
      <c r="B115" s="7" t="s">
        <v>176</v>
      </c>
      <c r="C115" s="8"/>
      <c r="D115" s="16"/>
      <c r="E115" s="17"/>
      <c r="F115" s="17"/>
      <c r="G115" s="17"/>
      <c r="H115" s="17"/>
      <c r="I115" s="17"/>
      <c r="J115" s="18"/>
      <c r="K115" s="34"/>
    </row>
    <row r="116" spans="1:11" x14ac:dyDescent="0.2">
      <c r="A116" s="26" t="s">
        <v>177</v>
      </c>
      <c r="B116" s="7" t="s">
        <v>14</v>
      </c>
      <c r="C116" s="8"/>
      <c r="D116" s="16"/>
      <c r="E116" s="17"/>
      <c r="F116" s="17"/>
      <c r="G116" s="17"/>
      <c r="H116" s="17"/>
      <c r="I116" s="17"/>
      <c r="J116" s="18"/>
      <c r="K116" s="34"/>
    </row>
    <row r="117" spans="1:11" x14ac:dyDescent="0.2">
      <c r="A117" s="27" t="s">
        <v>178</v>
      </c>
      <c r="B117" s="1" t="s">
        <v>67</v>
      </c>
      <c r="C117" s="2" t="s">
        <v>19</v>
      </c>
      <c r="D117" s="14">
        <v>127.22</v>
      </c>
      <c r="E117" s="13"/>
      <c r="F117" s="13"/>
      <c r="G117" s="13"/>
      <c r="H117" s="13"/>
      <c r="I117" s="13"/>
      <c r="J117" s="15"/>
      <c r="K117" s="39">
        <f>E117</f>
        <v>0</v>
      </c>
    </row>
    <row r="118" spans="1:11" ht="25.5" x14ac:dyDescent="0.2">
      <c r="A118" s="27" t="s">
        <v>179</v>
      </c>
      <c r="B118" s="1" t="s">
        <v>69</v>
      </c>
      <c r="C118" s="2" t="s">
        <v>12</v>
      </c>
      <c r="D118" s="14">
        <v>276.97000000000003</v>
      </c>
      <c r="E118" s="13"/>
      <c r="F118" s="13"/>
      <c r="G118" s="13"/>
      <c r="H118" s="13"/>
      <c r="I118" s="13"/>
      <c r="J118" s="15"/>
      <c r="K118" s="39">
        <f>ROUND(E118*F118*G118,2)</f>
        <v>0</v>
      </c>
    </row>
    <row r="119" spans="1:11" x14ac:dyDescent="0.2">
      <c r="A119" s="27" t="s">
        <v>180</v>
      </c>
      <c r="B119" s="1" t="s">
        <v>71</v>
      </c>
      <c r="C119" s="2" t="s">
        <v>12</v>
      </c>
      <c r="D119" s="14">
        <v>348.75</v>
      </c>
      <c r="E119" s="13"/>
      <c r="F119" s="13"/>
      <c r="G119" s="13"/>
      <c r="H119" s="13"/>
      <c r="I119" s="13"/>
      <c r="J119" s="15"/>
      <c r="K119" s="39">
        <f>ROUND(E119*F119*G119*H119,2)</f>
        <v>0</v>
      </c>
    </row>
    <row r="120" spans="1:11" ht="25.5" x14ac:dyDescent="0.2">
      <c r="A120" s="27" t="s">
        <v>181</v>
      </c>
      <c r="B120" s="1" t="s">
        <v>59</v>
      </c>
      <c r="C120" s="2" t="s">
        <v>16</v>
      </c>
      <c r="D120" s="14">
        <v>7846.9</v>
      </c>
      <c r="E120" s="13"/>
      <c r="F120" s="13"/>
      <c r="G120" s="13"/>
      <c r="H120" s="13"/>
      <c r="I120" s="13"/>
      <c r="J120" s="15"/>
      <c r="K120" s="39">
        <f>ROUND(E120*F120*G120*H120*I120*J120,2)</f>
        <v>0</v>
      </c>
    </row>
    <row r="121" spans="1:11" ht="25.5" x14ac:dyDescent="0.2">
      <c r="A121" s="27" t="s">
        <v>182</v>
      </c>
      <c r="B121" s="1" t="s">
        <v>74</v>
      </c>
      <c r="C121" s="2" t="s">
        <v>6</v>
      </c>
      <c r="D121" s="14">
        <v>743.75</v>
      </c>
      <c r="E121" s="13"/>
      <c r="F121" s="13"/>
      <c r="G121" s="13"/>
      <c r="H121" s="13"/>
      <c r="I121" s="13"/>
      <c r="J121" s="15"/>
      <c r="K121" s="39">
        <f>ROUND(E121*F121,2)</f>
        <v>0</v>
      </c>
    </row>
    <row r="122" spans="1:11" ht="38.25" x14ac:dyDescent="0.2">
      <c r="A122" s="27" t="s">
        <v>183</v>
      </c>
      <c r="B122" s="1" t="s">
        <v>76</v>
      </c>
      <c r="C122" s="2" t="s">
        <v>12</v>
      </c>
      <c r="D122" s="14">
        <v>74.38</v>
      </c>
      <c r="E122" s="13"/>
      <c r="F122" s="13"/>
      <c r="G122" s="13"/>
      <c r="H122" s="13"/>
      <c r="I122" s="13"/>
      <c r="J122" s="15"/>
      <c r="K122" s="39">
        <f>ROUND(E122*F122*G122,2)</f>
        <v>0</v>
      </c>
    </row>
    <row r="123" spans="1:11" ht="25.5" x14ac:dyDescent="0.2">
      <c r="A123" s="27" t="s">
        <v>184</v>
      </c>
      <c r="B123" s="1" t="s">
        <v>78</v>
      </c>
      <c r="C123" s="2" t="s">
        <v>12</v>
      </c>
      <c r="D123" s="14">
        <v>96.69</v>
      </c>
      <c r="E123" s="13"/>
      <c r="F123" s="13"/>
      <c r="G123" s="13"/>
      <c r="H123" s="13"/>
      <c r="I123" s="13"/>
      <c r="J123" s="15"/>
      <c r="K123" s="39">
        <f>ROUND(E123*F123*G123*H123,2)</f>
        <v>0</v>
      </c>
    </row>
    <row r="124" spans="1:11" ht="25.5" x14ac:dyDescent="0.2">
      <c r="A124" s="27" t="s">
        <v>185</v>
      </c>
      <c r="B124" s="1" t="s">
        <v>59</v>
      </c>
      <c r="C124" s="2" t="s">
        <v>16</v>
      </c>
      <c r="D124" s="14">
        <v>2175.4699999999998</v>
      </c>
      <c r="E124" s="13"/>
      <c r="F124" s="13"/>
      <c r="G124" s="13"/>
      <c r="H124" s="13"/>
      <c r="I124" s="13"/>
      <c r="J124" s="15"/>
      <c r="K124" s="39">
        <f>ROUND(E124*F124*G124*H124*I124*J124,2)</f>
        <v>0</v>
      </c>
    </row>
    <row r="125" spans="1:11" ht="25.5" x14ac:dyDescent="0.2">
      <c r="A125" s="27" t="s">
        <v>186</v>
      </c>
      <c r="B125" s="1" t="s">
        <v>158</v>
      </c>
      <c r="C125" s="2" t="s">
        <v>12</v>
      </c>
      <c r="D125" s="14">
        <v>74.38</v>
      </c>
      <c r="E125" s="13"/>
      <c r="F125" s="13"/>
      <c r="G125" s="13"/>
      <c r="H125" s="13"/>
      <c r="I125" s="13"/>
      <c r="J125" s="15"/>
      <c r="K125" s="39">
        <f>ROUND(E125*F125*G125,2)</f>
        <v>0</v>
      </c>
    </row>
    <row r="126" spans="1:11" ht="25.5" x14ac:dyDescent="0.2">
      <c r="A126" s="27" t="s">
        <v>187</v>
      </c>
      <c r="B126" s="1" t="s">
        <v>17</v>
      </c>
      <c r="C126" s="2" t="s">
        <v>6</v>
      </c>
      <c r="D126" s="14">
        <v>743.75</v>
      </c>
      <c r="E126" s="13"/>
      <c r="F126" s="13"/>
      <c r="G126" s="13"/>
      <c r="H126" s="13"/>
      <c r="I126" s="13"/>
      <c r="J126" s="15"/>
      <c r="K126" s="39">
        <f>ROUND(E126*F126,2)</f>
        <v>0</v>
      </c>
    </row>
    <row r="127" spans="1:11" ht="38.25" x14ac:dyDescent="0.2">
      <c r="A127" s="27" t="s">
        <v>188</v>
      </c>
      <c r="B127" s="1" t="s">
        <v>86</v>
      </c>
      <c r="C127" s="2" t="s">
        <v>19</v>
      </c>
      <c r="D127" s="14">
        <v>255</v>
      </c>
      <c r="E127" s="13"/>
      <c r="F127" s="13"/>
      <c r="G127" s="13"/>
      <c r="H127" s="13"/>
      <c r="I127" s="13"/>
      <c r="J127" s="15"/>
      <c r="K127" s="39">
        <f>E127*2</f>
        <v>0</v>
      </c>
    </row>
    <row r="128" spans="1:11" ht="25.5" x14ac:dyDescent="0.2">
      <c r="A128" s="27" t="s">
        <v>189</v>
      </c>
      <c r="B128" s="1" t="s">
        <v>88</v>
      </c>
      <c r="C128" s="2" t="s">
        <v>7</v>
      </c>
      <c r="D128" s="14">
        <v>255</v>
      </c>
      <c r="E128" s="13"/>
      <c r="F128" s="13"/>
      <c r="G128" s="13"/>
      <c r="H128" s="13"/>
      <c r="I128" s="13"/>
      <c r="J128" s="15"/>
      <c r="K128" s="39">
        <f>E128*2</f>
        <v>0</v>
      </c>
    </row>
    <row r="129" spans="1:11" x14ac:dyDescent="0.2">
      <c r="A129" s="27" t="s">
        <v>190</v>
      </c>
      <c r="B129" s="1" t="s">
        <v>18</v>
      </c>
      <c r="C129" s="2" t="s">
        <v>7</v>
      </c>
      <c r="D129" s="14">
        <v>50</v>
      </c>
      <c r="E129" s="13"/>
      <c r="F129" s="13"/>
      <c r="G129" s="13"/>
      <c r="H129" s="13"/>
      <c r="I129" s="13"/>
      <c r="J129" s="15"/>
      <c r="K129" s="39">
        <f>E129</f>
        <v>0</v>
      </c>
    </row>
    <row r="130" spans="1:11" x14ac:dyDescent="0.2">
      <c r="A130" s="27" t="s">
        <v>191</v>
      </c>
      <c r="B130" s="1" t="s">
        <v>91</v>
      </c>
      <c r="C130" s="2" t="s">
        <v>19</v>
      </c>
      <c r="D130" s="14">
        <v>255</v>
      </c>
      <c r="E130" s="13"/>
      <c r="F130" s="13"/>
      <c r="G130" s="13"/>
      <c r="H130" s="13"/>
      <c r="I130" s="13"/>
      <c r="J130" s="15"/>
      <c r="K130" s="39">
        <f>E130*2</f>
        <v>0</v>
      </c>
    </row>
    <row r="131" spans="1:11" x14ac:dyDescent="0.2">
      <c r="A131" s="26" t="s">
        <v>192</v>
      </c>
      <c r="B131" s="7" t="s">
        <v>127</v>
      </c>
      <c r="C131" s="8"/>
      <c r="D131" s="16"/>
      <c r="E131" s="17"/>
      <c r="F131" s="17"/>
      <c r="G131" s="17"/>
      <c r="H131" s="17"/>
      <c r="I131" s="17"/>
      <c r="J131" s="18"/>
      <c r="K131" s="34"/>
    </row>
    <row r="132" spans="1:11" x14ac:dyDescent="0.2">
      <c r="A132" s="27" t="s">
        <v>193</v>
      </c>
      <c r="B132" s="1" t="s">
        <v>129</v>
      </c>
      <c r="C132" s="2" t="s">
        <v>7</v>
      </c>
      <c r="D132" s="14">
        <v>43.19</v>
      </c>
      <c r="E132" s="13">
        <f>37+3+2.5</f>
        <v>42.5</v>
      </c>
      <c r="F132" s="13"/>
      <c r="G132" s="13"/>
      <c r="H132" s="13"/>
      <c r="I132" s="13"/>
      <c r="J132" s="15"/>
      <c r="K132" s="40">
        <f>E132</f>
        <v>42.5</v>
      </c>
    </row>
    <row r="133" spans="1:11" ht="38.25" x14ac:dyDescent="0.2">
      <c r="A133" s="27" t="s">
        <v>194</v>
      </c>
      <c r="B133" s="1" t="s">
        <v>131</v>
      </c>
      <c r="C133" s="2" t="s">
        <v>12</v>
      </c>
      <c r="D133" s="14">
        <v>63.49</v>
      </c>
      <c r="E133" s="13">
        <v>42.5</v>
      </c>
      <c r="F133" s="13">
        <v>0.8</v>
      </c>
      <c r="G133" s="13">
        <v>1.1000000000000001</v>
      </c>
      <c r="H133" s="13"/>
      <c r="I133" s="13"/>
      <c r="J133" s="15"/>
      <c r="K133" s="40">
        <f>ROUND(E133*F133*G133,2)</f>
        <v>37.4</v>
      </c>
    </row>
    <row r="134" spans="1:11" ht="25.5" x14ac:dyDescent="0.2">
      <c r="A134" s="27" t="s">
        <v>195</v>
      </c>
      <c r="B134" s="1" t="s">
        <v>133</v>
      </c>
      <c r="C134" s="2" t="s">
        <v>12</v>
      </c>
      <c r="D134" s="14">
        <v>4.53</v>
      </c>
      <c r="E134" s="13">
        <v>42.5</v>
      </c>
      <c r="F134" s="13">
        <v>0.8</v>
      </c>
      <c r="G134" s="13">
        <v>0.1</v>
      </c>
      <c r="H134" s="13"/>
      <c r="I134" s="13"/>
      <c r="J134" s="15"/>
      <c r="K134" s="40">
        <f>ROUND(E134*F134*G134,2)</f>
        <v>3.4</v>
      </c>
    </row>
    <row r="135" spans="1:11" ht="38.25" x14ac:dyDescent="0.2">
      <c r="A135" s="27" t="s">
        <v>196</v>
      </c>
      <c r="B135" s="1" t="s">
        <v>135</v>
      </c>
      <c r="C135" s="2" t="s">
        <v>19</v>
      </c>
      <c r="D135" s="14">
        <v>43.19</v>
      </c>
      <c r="E135" s="13">
        <v>42.5</v>
      </c>
      <c r="F135" s="13"/>
      <c r="G135" s="13"/>
      <c r="H135" s="13"/>
      <c r="I135" s="13"/>
      <c r="J135" s="15"/>
      <c r="K135" s="40">
        <f>E135</f>
        <v>42.5</v>
      </c>
    </row>
    <row r="136" spans="1:11" ht="25.5" x14ac:dyDescent="0.2">
      <c r="A136" s="27" t="s">
        <v>197</v>
      </c>
      <c r="B136" s="1" t="s">
        <v>141</v>
      </c>
      <c r="C136" s="2" t="s">
        <v>9</v>
      </c>
      <c r="D136" s="14">
        <v>2</v>
      </c>
      <c r="E136" s="13"/>
      <c r="F136" s="13"/>
      <c r="G136" s="13"/>
      <c r="H136" s="13"/>
      <c r="I136" s="13"/>
      <c r="J136" s="15"/>
      <c r="K136" s="40">
        <f>H136</f>
        <v>0</v>
      </c>
    </row>
    <row r="137" spans="1:11" ht="25.5" x14ac:dyDescent="0.2">
      <c r="A137" s="27" t="s">
        <v>198</v>
      </c>
      <c r="B137" s="1" t="s">
        <v>144</v>
      </c>
      <c r="C137" s="2" t="s">
        <v>9</v>
      </c>
      <c r="D137" s="14">
        <v>1</v>
      </c>
      <c r="E137" s="13"/>
      <c r="F137" s="13"/>
      <c r="G137" s="13"/>
      <c r="H137" s="13">
        <v>1</v>
      </c>
      <c r="I137" s="13"/>
      <c r="J137" s="15"/>
      <c r="K137" s="40">
        <f>H137</f>
        <v>1</v>
      </c>
    </row>
    <row r="138" spans="1:11" ht="25.5" x14ac:dyDescent="0.2">
      <c r="A138" s="27" t="s">
        <v>199</v>
      </c>
      <c r="B138" s="1" t="s">
        <v>139</v>
      </c>
      <c r="C138" s="2" t="s">
        <v>12</v>
      </c>
      <c r="D138" s="14">
        <v>66.53</v>
      </c>
      <c r="E138" s="13">
        <f>K133</f>
        <v>37.4</v>
      </c>
      <c r="F138" s="13"/>
      <c r="G138" s="13"/>
      <c r="H138" s="13"/>
      <c r="I138" s="13">
        <f>-ROUND(3.14*(0.2^2)*43,2)</f>
        <v>-5.4</v>
      </c>
      <c r="J138" s="15"/>
      <c r="K138" s="40">
        <f>E138+I138-K134</f>
        <v>28.6</v>
      </c>
    </row>
    <row r="139" spans="1:11" ht="25.5" x14ac:dyDescent="0.2">
      <c r="A139" s="27" t="s">
        <v>200</v>
      </c>
      <c r="B139" s="1" t="s">
        <v>59</v>
      </c>
      <c r="C139" s="2" t="s">
        <v>16</v>
      </c>
      <c r="D139" s="14">
        <v>2994.04</v>
      </c>
      <c r="E139" s="13">
        <f>K133+K134</f>
        <v>40.799999999999997</v>
      </c>
      <c r="F139" s="13"/>
      <c r="G139" s="13"/>
      <c r="H139" s="13"/>
      <c r="I139" s="13">
        <v>1.5</v>
      </c>
      <c r="J139" s="15">
        <v>15</v>
      </c>
      <c r="K139" s="40">
        <f>ROUND(E139*I139*J139,2)</f>
        <v>918</v>
      </c>
    </row>
    <row r="140" spans="1:11" x14ac:dyDescent="0.2">
      <c r="A140" s="27" t="s">
        <v>201</v>
      </c>
      <c r="B140" s="1" t="s">
        <v>71</v>
      </c>
      <c r="C140" s="2" t="s">
        <v>12</v>
      </c>
      <c r="D140" s="14">
        <v>42.42</v>
      </c>
      <c r="E140" s="13">
        <f>K138</f>
        <v>28.6</v>
      </c>
      <c r="F140" s="13"/>
      <c r="G140" s="13"/>
      <c r="H140" s="13">
        <v>1.3</v>
      </c>
      <c r="I140" s="13"/>
      <c r="J140" s="15"/>
      <c r="K140" s="40">
        <f>ROUND(E140*H140,2)</f>
        <v>37.18</v>
      </c>
    </row>
    <row r="141" spans="1:11" ht="25.5" x14ac:dyDescent="0.2">
      <c r="A141" s="27" t="s">
        <v>202</v>
      </c>
      <c r="B141" s="1" t="s">
        <v>59</v>
      </c>
      <c r="C141" s="2" t="s">
        <v>16</v>
      </c>
      <c r="D141" s="14">
        <v>954.55</v>
      </c>
      <c r="E141" s="13">
        <f>K140</f>
        <v>37.18</v>
      </c>
      <c r="F141" s="13"/>
      <c r="G141" s="13"/>
      <c r="H141" s="13"/>
      <c r="I141" s="13">
        <v>1.5</v>
      </c>
      <c r="J141" s="15">
        <v>15</v>
      </c>
      <c r="K141" s="40">
        <f>ROUND(E141*I141*J141,2)</f>
        <v>836.55</v>
      </c>
    </row>
    <row r="142" spans="1:11" x14ac:dyDescent="0.2">
      <c r="A142" s="26" t="s">
        <v>203</v>
      </c>
      <c r="B142" s="7" t="s">
        <v>204</v>
      </c>
      <c r="C142" s="8"/>
      <c r="D142" s="16"/>
      <c r="E142" s="17"/>
      <c r="F142" s="17"/>
      <c r="G142" s="17"/>
      <c r="H142" s="17"/>
      <c r="I142" s="17"/>
      <c r="J142" s="18"/>
      <c r="K142" s="34"/>
    </row>
    <row r="143" spans="1:11" x14ac:dyDescent="0.2">
      <c r="A143" s="26" t="s">
        <v>205</v>
      </c>
      <c r="B143" s="7" t="s">
        <v>14</v>
      </c>
      <c r="C143" s="8"/>
      <c r="D143" s="16"/>
      <c r="E143" s="17"/>
      <c r="F143" s="17"/>
      <c r="G143" s="17"/>
      <c r="H143" s="17"/>
      <c r="I143" s="17"/>
      <c r="J143" s="18"/>
      <c r="K143" s="34"/>
    </row>
    <row r="144" spans="1:11" x14ac:dyDescent="0.2">
      <c r="A144" s="27" t="s">
        <v>206</v>
      </c>
      <c r="B144" s="1" t="s">
        <v>67</v>
      </c>
      <c r="C144" s="2" t="s">
        <v>19</v>
      </c>
      <c r="D144" s="14">
        <v>224.35</v>
      </c>
      <c r="E144" s="13">
        <f>47+50+16+50+19+41.5</f>
        <v>223.5</v>
      </c>
      <c r="F144" s="13"/>
      <c r="G144" s="13"/>
      <c r="H144" s="13"/>
      <c r="I144" s="13"/>
      <c r="J144" s="15"/>
      <c r="K144" s="39">
        <f>E144</f>
        <v>223.5</v>
      </c>
    </row>
    <row r="145" spans="1:11" ht="25.5" x14ac:dyDescent="0.2">
      <c r="A145" s="27" t="s">
        <v>207</v>
      </c>
      <c r="B145" s="1" t="s">
        <v>69</v>
      </c>
      <c r="C145" s="2" t="s">
        <v>12</v>
      </c>
      <c r="D145" s="14">
        <v>561.99</v>
      </c>
      <c r="E145" s="13">
        <v>223.5</v>
      </c>
      <c r="F145" s="13">
        <v>5.9</v>
      </c>
      <c r="G145" s="13">
        <v>0.3</v>
      </c>
      <c r="H145" s="13"/>
      <c r="I145" s="13"/>
      <c r="J145" s="15"/>
      <c r="K145" s="39">
        <f>ROUND(E145*F145*G145,2)</f>
        <v>395.6</v>
      </c>
    </row>
    <row r="146" spans="1:11" x14ac:dyDescent="0.2">
      <c r="A146" s="27" t="s">
        <v>208</v>
      </c>
      <c r="B146" s="1" t="s">
        <v>71</v>
      </c>
      <c r="C146" s="2" t="s">
        <v>12</v>
      </c>
      <c r="D146" s="14">
        <v>701.78</v>
      </c>
      <c r="E146" s="13">
        <v>223.5</v>
      </c>
      <c r="F146" s="13">
        <v>5.9</v>
      </c>
      <c r="G146" s="13">
        <v>0.3</v>
      </c>
      <c r="H146" s="13">
        <v>1.3</v>
      </c>
      <c r="I146" s="13"/>
      <c r="J146" s="15"/>
      <c r="K146" s="39">
        <f>ROUND(E146*F146*G146*H146,2)</f>
        <v>514.27</v>
      </c>
    </row>
    <row r="147" spans="1:11" ht="25.5" x14ac:dyDescent="0.2">
      <c r="A147" s="27" t="s">
        <v>209</v>
      </c>
      <c r="B147" s="1" t="s">
        <v>59</v>
      </c>
      <c r="C147" s="2" t="s">
        <v>16</v>
      </c>
      <c r="D147" s="14">
        <v>15790.03</v>
      </c>
      <c r="E147" s="13">
        <v>223.5</v>
      </c>
      <c r="F147" s="13">
        <v>5.9</v>
      </c>
      <c r="G147" s="13">
        <v>0.3</v>
      </c>
      <c r="H147" s="13">
        <v>1.3</v>
      </c>
      <c r="I147" s="13">
        <v>1.5</v>
      </c>
      <c r="J147" s="15">
        <v>15</v>
      </c>
      <c r="K147" s="39">
        <f>ROUND(E147*F147*G147*H147*I147*J147,2)</f>
        <v>11571.15</v>
      </c>
    </row>
    <row r="148" spans="1:11" ht="25.5" x14ac:dyDescent="0.2">
      <c r="A148" s="27" t="s">
        <v>210</v>
      </c>
      <c r="B148" s="1" t="s">
        <v>74</v>
      </c>
      <c r="C148" s="2" t="s">
        <v>6</v>
      </c>
      <c r="D148" s="14">
        <v>1085.24</v>
      </c>
      <c r="E148" s="13">
        <v>223.5</v>
      </c>
      <c r="F148" s="13">
        <v>5.4</v>
      </c>
      <c r="G148" s="13"/>
      <c r="H148" s="13"/>
      <c r="I148" s="13"/>
      <c r="J148" s="15"/>
      <c r="K148" s="39">
        <f>ROUND(E148*F148,2)</f>
        <v>1206.9000000000001</v>
      </c>
    </row>
    <row r="149" spans="1:11" ht="38.25" x14ac:dyDescent="0.2">
      <c r="A149" s="27" t="s">
        <v>211</v>
      </c>
      <c r="B149" s="1" t="s">
        <v>76</v>
      </c>
      <c r="C149" s="2" t="s">
        <v>12</v>
      </c>
      <c r="D149" s="14">
        <v>108.52</v>
      </c>
      <c r="E149" s="13">
        <v>223.5</v>
      </c>
      <c r="F149" s="13">
        <v>5.4</v>
      </c>
      <c r="G149" s="13">
        <v>0.1</v>
      </c>
      <c r="H149" s="13"/>
      <c r="I149" s="13"/>
      <c r="J149" s="15"/>
      <c r="K149" s="39">
        <f>ROUND(E149*F149*G149,2)</f>
        <v>120.69</v>
      </c>
    </row>
    <row r="150" spans="1:11" ht="25.5" x14ac:dyDescent="0.2">
      <c r="A150" s="27" t="s">
        <v>212</v>
      </c>
      <c r="B150" s="1" t="s">
        <v>78</v>
      </c>
      <c r="C150" s="2" t="s">
        <v>12</v>
      </c>
      <c r="D150" s="14">
        <v>141.08000000000001</v>
      </c>
      <c r="E150" s="13">
        <v>223.5</v>
      </c>
      <c r="F150" s="13">
        <v>5.4</v>
      </c>
      <c r="G150" s="13">
        <v>0.1</v>
      </c>
      <c r="H150" s="13">
        <v>1.3</v>
      </c>
      <c r="I150" s="13"/>
      <c r="J150" s="15"/>
      <c r="K150" s="39">
        <f>ROUND(E150*F150*G150*H150,2)</f>
        <v>156.9</v>
      </c>
    </row>
    <row r="151" spans="1:11" ht="25.5" x14ac:dyDescent="0.2">
      <c r="A151" s="27" t="s">
        <v>213</v>
      </c>
      <c r="B151" s="1" t="s">
        <v>59</v>
      </c>
      <c r="C151" s="2" t="s">
        <v>16</v>
      </c>
      <c r="D151" s="14">
        <v>3174.33</v>
      </c>
      <c r="E151" s="13">
        <v>223.5</v>
      </c>
      <c r="F151" s="13">
        <v>5.4</v>
      </c>
      <c r="G151" s="13">
        <v>0.1</v>
      </c>
      <c r="H151" s="13">
        <v>1.3</v>
      </c>
      <c r="I151" s="13">
        <v>1.5</v>
      </c>
      <c r="J151" s="15">
        <v>15</v>
      </c>
      <c r="K151" s="39">
        <f>ROUND(E151*F151*G151*H151*I151*J151,2)</f>
        <v>3530.18</v>
      </c>
    </row>
    <row r="152" spans="1:11" ht="25.5" x14ac:dyDescent="0.2">
      <c r="A152" s="27" t="s">
        <v>214</v>
      </c>
      <c r="B152" s="1" t="s">
        <v>215</v>
      </c>
      <c r="C152" s="2" t="s">
        <v>12</v>
      </c>
      <c r="D152" s="14">
        <v>108.52</v>
      </c>
      <c r="E152" s="13"/>
      <c r="F152" s="13"/>
      <c r="G152" s="13"/>
      <c r="H152" s="13"/>
      <c r="I152" s="13"/>
      <c r="J152" s="15"/>
      <c r="K152" s="39">
        <f>ROUND(E152*F152*G152,2)</f>
        <v>0</v>
      </c>
    </row>
    <row r="153" spans="1:11" ht="25.5" x14ac:dyDescent="0.2">
      <c r="A153" s="27" t="s">
        <v>216</v>
      </c>
      <c r="B153" s="1" t="s">
        <v>17</v>
      </c>
      <c r="C153" s="2" t="s">
        <v>6</v>
      </c>
      <c r="D153" s="14">
        <v>1085.24</v>
      </c>
      <c r="E153" s="13">
        <v>223.5</v>
      </c>
      <c r="F153" s="13">
        <v>5.4</v>
      </c>
      <c r="G153" s="13"/>
      <c r="H153" s="13"/>
      <c r="I153" s="13"/>
      <c r="J153" s="15"/>
      <c r="K153" s="39">
        <f>ROUND(E153*F153,2)</f>
        <v>1206.9000000000001</v>
      </c>
    </row>
    <row r="154" spans="1:11" ht="38.25" x14ac:dyDescent="0.2">
      <c r="A154" s="27" t="s">
        <v>217</v>
      </c>
      <c r="B154" s="1" t="s">
        <v>86</v>
      </c>
      <c r="C154" s="2" t="s">
        <v>19</v>
      </c>
      <c r="D154" s="14">
        <v>448.7</v>
      </c>
      <c r="E154" s="13">
        <v>223.5</v>
      </c>
      <c r="F154" s="13"/>
      <c r="G154" s="13"/>
      <c r="H154" s="13"/>
      <c r="I154" s="13"/>
      <c r="J154" s="15"/>
      <c r="K154" s="39">
        <f>E154*2</f>
        <v>447</v>
      </c>
    </row>
    <row r="155" spans="1:11" ht="25.5" x14ac:dyDescent="0.2">
      <c r="A155" s="27" t="s">
        <v>218</v>
      </c>
      <c r="B155" s="1" t="s">
        <v>88</v>
      </c>
      <c r="C155" s="2" t="s">
        <v>7</v>
      </c>
      <c r="D155" s="14">
        <v>448.7</v>
      </c>
      <c r="E155" s="13">
        <v>223.5</v>
      </c>
      <c r="F155" s="13"/>
      <c r="G155" s="13"/>
      <c r="H155" s="13"/>
      <c r="I155" s="13"/>
      <c r="J155" s="15"/>
      <c r="K155" s="39">
        <f>E155*2</f>
        <v>447</v>
      </c>
    </row>
    <row r="156" spans="1:11" x14ac:dyDescent="0.2">
      <c r="A156" s="27" t="s">
        <v>219</v>
      </c>
      <c r="B156" s="1" t="s">
        <v>18</v>
      </c>
      <c r="C156" s="2" t="s">
        <v>7</v>
      </c>
      <c r="D156" s="14">
        <v>50</v>
      </c>
      <c r="E156" s="13"/>
      <c r="F156" s="13"/>
      <c r="G156" s="13"/>
      <c r="H156" s="13"/>
      <c r="I156" s="13"/>
      <c r="J156" s="15"/>
      <c r="K156" s="39">
        <f>E156</f>
        <v>0</v>
      </c>
    </row>
    <row r="157" spans="1:11" x14ac:dyDescent="0.2">
      <c r="A157" s="27" t="s">
        <v>220</v>
      </c>
      <c r="B157" s="1" t="s">
        <v>91</v>
      </c>
      <c r="C157" s="2" t="s">
        <v>19</v>
      </c>
      <c r="D157" s="14">
        <v>448.7</v>
      </c>
      <c r="E157" s="13"/>
      <c r="F157" s="13"/>
      <c r="G157" s="13"/>
      <c r="H157" s="13"/>
      <c r="I157" s="13"/>
      <c r="J157" s="15"/>
      <c r="K157" s="39">
        <f>E157*2</f>
        <v>0</v>
      </c>
    </row>
    <row r="158" spans="1:11" x14ac:dyDescent="0.2">
      <c r="A158" s="26" t="s">
        <v>221</v>
      </c>
      <c r="B158" s="7" t="s">
        <v>222</v>
      </c>
      <c r="C158" s="8"/>
      <c r="D158" s="16"/>
      <c r="E158" s="17"/>
      <c r="F158" s="17"/>
      <c r="G158" s="17"/>
      <c r="H158" s="17"/>
      <c r="I158" s="17"/>
      <c r="J158" s="18"/>
      <c r="K158" s="34"/>
    </row>
    <row r="159" spans="1:11" x14ac:dyDescent="0.2">
      <c r="A159" s="27" t="s">
        <v>223</v>
      </c>
      <c r="B159" s="1" t="s">
        <v>129</v>
      </c>
      <c r="C159" s="2" t="s">
        <v>7</v>
      </c>
      <c r="D159" s="14">
        <v>20.54</v>
      </c>
      <c r="E159" s="13"/>
      <c r="F159" s="13"/>
      <c r="G159" s="13"/>
      <c r="H159" s="13"/>
      <c r="I159" s="13"/>
      <c r="J159" s="15"/>
      <c r="K159" s="40">
        <f>E159</f>
        <v>0</v>
      </c>
    </row>
    <row r="160" spans="1:11" ht="38.25" x14ac:dyDescent="0.2">
      <c r="A160" s="27" t="s">
        <v>224</v>
      </c>
      <c r="B160" s="1" t="s">
        <v>131</v>
      </c>
      <c r="C160" s="2" t="s">
        <v>12</v>
      </c>
      <c r="D160" s="14">
        <v>30.19</v>
      </c>
      <c r="E160" s="13"/>
      <c r="F160" s="13"/>
      <c r="G160" s="13"/>
      <c r="H160" s="13"/>
      <c r="I160" s="13"/>
      <c r="J160" s="15"/>
      <c r="K160" s="40">
        <f>ROUND(E160*F160*G160,2)</f>
        <v>0</v>
      </c>
    </row>
    <row r="161" spans="1:11" ht="25.5" x14ac:dyDescent="0.2">
      <c r="A161" s="27" t="s">
        <v>225</v>
      </c>
      <c r="B161" s="1" t="s">
        <v>133</v>
      </c>
      <c r="C161" s="2" t="s">
        <v>12</v>
      </c>
      <c r="D161" s="14">
        <v>2.16</v>
      </c>
      <c r="E161" s="13"/>
      <c r="F161" s="13"/>
      <c r="G161" s="13"/>
      <c r="H161" s="13"/>
      <c r="I161" s="13"/>
      <c r="J161" s="15"/>
      <c r="K161" s="40">
        <f>ROUND(E161*F161*G161,2)</f>
        <v>0</v>
      </c>
    </row>
    <row r="162" spans="1:11" ht="25.5" x14ac:dyDescent="0.2">
      <c r="A162" s="27" t="s">
        <v>226</v>
      </c>
      <c r="B162" s="1" t="s">
        <v>78</v>
      </c>
      <c r="C162" s="2" t="s">
        <v>12</v>
      </c>
      <c r="D162" s="14">
        <v>31.64</v>
      </c>
      <c r="E162" s="13"/>
      <c r="F162" s="13"/>
      <c r="G162" s="13"/>
      <c r="H162" s="13"/>
      <c r="I162" s="13"/>
      <c r="J162" s="15"/>
      <c r="K162" s="40"/>
    </row>
    <row r="163" spans="1:11" ht="25.5" x14ac:dyDescent="0.2">
      <c r="A163" s="27" t="s">
        <v>227</v>
      </c>
      <c r="B163" s="1" t="s">
        <v>59</v>
      </c>
      <c r="C163" s="2" t="s">
        <v>16</v>
      </c>
      <c r="D163" s="14">
        <v>1423.88</v>
      </c>
      <c r="E163" s="13"/>
      <c r="F163" s="13"/>
      <c r="G163" s="13"/>
      <c r="H163" s="13"/>
      <c r="I163" s="13"/>
      <c r="J163" s="15"/>
      <c r="K163" s="40">
        <f>ROUND(E163*I163*J163,2)</f>
        <v>0</v>
      </c>
    </row>
    <row r="164" spans="1:11" ht="38.25" x14ac:dyDescent="0.2">
      <c r="A164" s="27" t="s">
        <v>228</v>
      </c>
      <c r="B164" s="1" t="s">
        <v>135</v>
      </c>
      <c r="C164" s="2" t="s">
        <v>19</v>
      </c>
      <c r="D164" s="14">
        <v>20.54</v>
      </c>
      <c r="E164" s="13"/>
      <c r="F164" s="13"/>
      <c r="G164" s="13"/>
      <c r="H164" s="13"/>
      <c r="I164" s="13"/>
      <c r="J164" s="15"/>
      <c r="K164" s="40">
        <f>E164</f>
        <v>0</v>
      </c>
    </row>
    <row r="165" spans="1:11" ht="25.5" x14ac:dyDescent="0.2">
      <c r="A165" s="27" t="s">
        <v>229</v>
      </c>
      <c r="B165" s="1" t="s">
        <v>141</v>
      </c>
      <c r="C165" s="2" t="s">
        <v>9</v>
      </c>
      <c r="D165" s="14">
        <v>4</v>
      </c>
      <c r="E165" s="13"/>
      <c r="F165" s="13"/>
      <c r="G165" s="13"/>
      <c r="H165" s="13"/>
      <c r="I165" s="13"/>
      <c r="J165" s="15"/>
      <c r="K165" s="40">
        <f>H165</f>
        <v>0</v>
      </c>
    </row>
    <row r="166" spans="1:11" ht="25.5" x14ac:dyDescent="0.2">
      <c r="A166" s="27" t="s">
        <v>230</v>
      </c>
      <c r="B166" s="1" t="s">
        <v>144</v>
      </c>
      <c r="C166" s="2" t="s">
        <v>9</v>
      </c>
      <c r="D166" s="14">
        <v>2</v>
      </c>
      <c r="E166" s="13"/>
      <c r="F166" s="13"/>
      <c r="G166" s="13"/>
      <c r="H166" s="13">
        <v>1</v>
      </c>
      <c r="I166" s="13"/>
      <c r="J166" s="15"/>
      <c r="K166" s="40">
        <f>H166</f>
        <v>1</v>
      </c>
    </row>
    <row r="167" spans="1:11" ht="25.5" x14ac:dyDescent="0.2">
      <c r="A167" s="27" t="s">
        <v>231</v>
      </c>
      <c r="B167" s="1" t="s">
        <v>139</v>
      </c>
      <c r="C167" s="2" t="s">
        <v>12</v>
      </c>
      <c r="D167" s="14">
        <v>31.64</v>
      </c>
      <c r="E167" s="13"/>
      <c r="F167" s="13"/>
      <c r="G167" s="13"/>
      <c r="H167" s="13"/>
      <c r="I167" s="13"/>
      <c r="J167" s="15"/>
      <c r="K167" s="40">
        <f>E167+I167-K161</f>
        <v>0</v>
      </c>
    </row>
    <row r="168" spans="1:11" ht="25.5" x14ac:dyDescent="0.2">
      <c r="A168" s="27" t="s">
        <v>232</v>
      </c>
      <c r="B168" s="1" t="s">
        <v>59</v>
      </c>
      <c r="C168" s="2" t="s">
        <v>16</v>
      </c>
      <c r="D168" s="14">
        <v>1423.88</v>
      </c>
      <c r="E168" s="13"/>
      <c r="F168" s="13"/>
      <c r="G168" s="13"/>
      <c r="H168" s="13"/>
      <c r="I168" s="13"/>
      <c r="J168" s="15"/>
      <c r="K168" s="40"/>
    </row>
    <row r="169" spans="1:11" x14ac:dyDescent="0.2">
      <c r="A169" s="27" t="s">
        <v>233</v>
      </c>
      <c r="B169" s="1" t="s">
        <v>71</v>
      </c>
      <c r="C169" s="2" t="s">
        <v>12</v>
      </c>
      <c r="D169" s="14">
        <v>16.59</v>
      </c>
      <c r="E169" s="13"/>
      <c r="F169" s="13"/>
      <c r="G169" s="13"/>
      <c r="H169" s="13"/>
      <c r="I169" s="13"/>
      <c r="J169" s="15"/>
      <c r="K169" s="40">
        <f>ROUND(E169*H169,2)</f>
        <v>0</v>
      </c>
    </row>
    <row r="170" spans="1:11" ht="25.5" x14ac:dyDescent="0.2">
      <c r="A170" s="27" t="s">
        <v>234</v>
      </c>
      <c r="B170" s="1" t="s">
        <v>59</v>
      </c>
      <c r="C170" s="2" t="s">
        <v>16</v>
      </c>
      <c r="D170" s="14">
        <v>373.2</v>
      </c>
      <c r="E170" s="13"/>
      <c r="F170" s="13"/>
      <c r="G170" s="13"/>
      <c r="H170" s="13"/>
      <c r="I170" s="13"/>
      <c r="J170" s="15"/>
      <c r="K170" s="40">
        <f>ROUND(E170*I170*J170,2)</f>
        <v>0</v>
      </c>
    </row>
    <row r="171" spans="1:11" x14ac:dyDescent="0.2">
      <c r="A171" s="26" t="s">
        <v>235</v>
      </c>
      <c r="B171" s="7" t="s">
        <v>236</v>
      </c>
      <c r="C171" s="8"/>
      <c r="D171" s="16"/>
      <c r="E171" s="17"/>
      <c r="F171" s="17"/>
      <c r="G171" s="17"/>
      <c r="H171" s="17"/>
      <c r="I171" s="17"/>
      <c r="J171" s="18"/>
      <c r="K171" s="34"/>
    </row>
    <row r="172" spans="1:11" x14ac:dyDescent="0.2">
      <c r="A172" s="26" t="s">
        <v>237</v>
      </c>
      <c r="B172" s="7" t="s">
        <v>14</v>
      </c>
      <c r="C172" s="8"/>
      <c r="D172" s="16"/>
      <c r="E172" s="17"/>
      <c r="F172" s="17"/>
      <c r="G172" s="17"/>
      <c r="H172" s="17"/>
      <c r="I172" s="17"/>
      <c r="J172" s="18"/>
      <c r="K172" s="34"/>
    </row>
    <row r="173" spans="1:11" x14ac:dyDescent="0.2">
      <c r="A173" s="27" t="s">
        <v>238</v>
      </c>
      <c r="B173" s="1" t="s">
        <v>67</v>
      </c>
      <c r="C173" s="2" t="s">
        <v>19</v>
      </c>
      <c r="D173" s="14">
        <v>183.16</v>
      </c>
      <c r="E173" s="13"/>
      <c r="F173" s="13"/>
      <c r="G173" s="13"/>
      <c r="H173" s="13"/>
      <c r="I173" s="13"/>
      <c r="J173" s="15"/>
      <c r="K173" s="39">
        <f>E173</f>
        <v>0</v>
      </c>
    </row>
    <row r="174" spans="1:11" ht="25.5" x14ac:dyDescent="0.2">
      <c r="A174" s="27" t="s">
        <v>239</v>
      </c>
      <c r="B174" s="1" t="s">
        <v>69</v>
      </c>
      <c r="C174" s="2" t="s">
        <v>12</v>
      </c>
      <c r="D174" s="14">
        <v>412.71</v>
      </c>
      <c r="E174" s="13"/>
      <c r="F174" s="13"/>
      <c r="G174" s="13"/>
      <c r="H174" s="13"/>
      <c r="I174" s="13"/>
      <c r="J174" s="15"/>
      <c r="K174" s="39">
        <f>ROUND(E174*F174*G174,2)</f>
        <v>0</v>
      </c>
    </row>
    <row r="175" spans="1:11" x14ac:dyDescent="0.2">
      <c r="A175" s="27" t="s">
        <v>240</v>
      </c>
      <c r="B175" s="1" t="s">
        <v>71</v>
      </c>
      <c r="C175" s="2" t="s">
        <v>12</v>
      </c>
      <c r="D175" s="14">
        <v>514.19000000000005</v>
      </c>
      <c r="E175" s="13"/>
      <c r="F175" s="13"/>
      <c r="G175" s="13"/>
      <c r="H175" s="13"/>
      <c r="I175" s="13"/>
      <c r="J175" s="15"/>
      <c r="K175" s="39">
        <f>ROUND(E175*F175*G175*H175,2)</f>
        <v>0</v>
      </c>
    </row>
    <row r="176" spans="1:11" ht="25.5" x14ac:dyDescent="0.2">
      <c r="A176" s="27" t="s">
        <v>241</v>
      </c>
      <c r="B176" s="1" t="s">
        <v>59</v>
      </c>
      <c r="C176" s="2" t="s">
        <v>16</v>
      </c>
      <c r="D176" s="14">
        <v>11569.25</v>
      </c>
      <c r="E176" s="13"/>
      <c r="F176" s="13"/>
      <c r="G176" s="13"/>
      <c r="H176" s="13"/>
      <c r="I176" s="13"/>
      <c r="J176" s="15"/>
      <c r="K176" s="39">
        <f>ROUND(E176*F176*G176*H176*I176*J176,2)</f>
        <v>0</v>
      </c>
    </row>
    <row r="177" spans="1:11" ht="25.5" x14ac:dyDescent="0.2">
      <c r="A177" s="27" t="s">
        <v>242</v>
      </c>
      <c r="B177" s="1" t="s">
        <v>74</v>
      </c>
      <c r="C177" s="2" t="s">
        <v>6</v>
      </c>
      <c r="D177" s="14">
        <v>1328.02</v>
      </c>
      <c r="E177" s="13"/>
      <c r="F177" s="13"/>
      <c r="G177" s="13"/>
      <c r="H177" s="13"/>
      <c r="I177" s="13"/>
      <c r="J177" s="15"/>
      <c r="K177" s="39">
        <f>ROUND(E177*F177,2)</f>
        <v>0</v>
      </c>
    </row>
    <row r="178" spans="1:11" ht="38.25" x14ac:dyDescent="0.2">
      <c r="A178" s="27" t="s">
        <v>243</v>
      </c>
      <c r="B178" s="1" t="s">
        <v>76</v>
      </c>
      <c r="C178" s="2" t="s">
        <v>12</v>
      </c>
      <c r="D178" s="14">
        <v>132.80000000000001</v>
      </c>
      <c r="E178" s="13"/>
      <c r="F178" s="13"/>
      <c r="G178" s="13"/>
      <c r="H178" s="13"/>
      <c r="I178" s="13"/>
      <c r="J178" s="15"/>
      <c r="K178" s="39">
        <f>ROUND(E178*F178*G178,2)</f>
        <v>0</v>
      </c>
    </row>
    <row r="179" spans="1:11" ht="25.5" x14ac:dyDescent="0.2">
      <c r="A179" s="27" t="s">
        <v>244</v>
      </c>
      <c r="B179" s="1" t="s">
        <v>78</v>
      </c>
      <c r="C179" s="2" t="s">
        <v>12</v>
      </c>
      <c r="D179" s="14">
        <v>172.64</v>
      </c>
      <c r="E179" s="13"/>
      <c r="F179" s="13"/>
      <c r="G179" s="13"/>
      <c r="H179" s="13"/>
      <c r="I179" s="13"/>
      <c r="J179" s="15"/>
      <c r="K179" s="39">
        <f>ROUND(E179*F179*G179*H179,2)</f>
        <v>0</v>
      </c>
    </row>
    <row r="180" spans="1:11" ht="25.5" x14ac:dyDescent="0.2">
      <c r="A180" s="27" t="s">
        <v>245</v>
      </c>
      <c r="B180" s="1" t="s">
        <v>59</v>
      </c>
      <c r="C180" s="2" t="s">
        <v>16</v>
      </c>
      <c r="D180" s="14">
        <v>3884.46</v>
      </c>
      <c r="E180" s="13"/>
      <c r="F180" s="13"/>
      <c r="G180" s="13"/>
      <c r="H180" s="13"/>
      <c r="I180" s="13"/>
      <c r="J180" s="15"/>
      <c r="K180" s="39">
        <f>ROUND(E180*F180*G180*H180*I180*J180,2)</f>
        <v>0</v>
      </c>
    </row>
    <row r="181" spans="1:11" ht="25.5" x14ac:dyDescent="0.2">
      <c r="A181" s="27" t="s">
        <v>246</v>
      </c>
      <c r="B181" s="1" t="s">
        <v>247</v>
      </c>
      <c r="C181" s="2" t="s">
        <v>12</v>
      </c>
      <c r="D181" s="14">
        <v>132.80000000000001</v>
      </c>
      <c r="E181" s="13"/>
      <c r="F181" s="13"/>
      <c r="G181" s="13"/>
      <c r="H181" s="13"/>
      <c r="I181" s="13"/>
      <c r="J181" s="15"/>
      <c r="K181" s="39">
        <f>ROUND(E181*F181*G181,2)</f>
        <v>0</v>
      </c>
    </row>
    <row r="182" spans="1:11" ht="25.5" x14ac:dyDescent="0.2">
      <c r="A182" s="27" t="s">
        <v>248</v>
      </c>
      <c r="B182" s="1" t="s">
        <v>17</v>
      </c>
      <c r="C182" s="2" t="s">
        <v>6</v>
      </c>
      <c r="D182" s="14">
        <v>1328.02</v>
      </c>
      <c r="E182" s="13"/>
      <c r="F182" s="13"/>
      <c r="G182" s="13"/>
      <c r="H182" s="13"/>
      <c r="I182" s="13"/>
      <c r="J182" s="15"/>
      <c r="K182" s="39">
        <f>ROUND(E182*F182,2)</f>
        <v>0</v>
      </c>
    </row>
    <row r="183" spans="1:11" ht="38.25" x14ac:dyDescent="0.2">
      <c r="A183" s="27" t="s">
        <v>249</v>
      </c>
      <c r="B183" s="1" t="s">
        <v>86</v>
      </c>
      <c r="C183" s="2" t="s">
        <v>19</v>
      </c>
      <c r="D183" s="14">
        <v>366.36</v>
      </c>
      <c r="E183" s="13"/>
      <c r="F183" s="13"/>
      <c r="G183" s="13"/>
      <c r="H183" s="13"/>
      <c r="I183" s="13"/>
      <c r="J183" s="15"/>
      <c r="K183" s="39">
        <f>E183*2</f>
        <v>0</v>
      </c>
    </row>
    <row r="184" spans="1:11" ht="25.5" x14ac:dyDescent="0.2">
      <c r="A184" s="27" t="s">
        <v>250</v>
      </c>
      <c r="B184" s="1" t="s">
        <v>88</v>
      </c>
      <c r="C184" s="2" t="s">
        <v>7</v>
      </c>
      <c r="D184" s="14">
        <v>366.36</v>
      </c>
      <c r="E184" s="13"/>
      <c r="F184" s="13"/>
      <c r="G184" s="13"/>
      <c r="H184" s="13"/>
      <c r="I184" s="13"/>
      <c r="J184" s="15"/>
      <c r="K184" s="39">
        <f>E184*2</f>
        <v>0</v>
      </c>
    </row>
    <row r="185" spans="1:11" x14ac:dyDescent="0.2">
      <c r="A185" s="27" t="s">
        <v>251</v>
      </c>
      <c r="B185" s="1" t="s">
        <v>18</v>
      </c>
      <c r="C185" s="2" t="s">
        <v>7</v>
      </c>
      <c r="D185" s="14">
        <v>24</v>
      </c>
      <c r="E185" s="13"/>
      <c r="F185" s="13"/>
      <c r="G185" s="13"/>
      <c r="H185" s="13"/>
      <c r="I185" s="13"/>
      <c r="J185" s="15"/>
      <c r="K185" s="39">
        <f>E185</f>
        <v>0</v>
      </c>
    </row>
    <row r="186" spans="1:11" x14ac:dyDescent="0.2">
      <c r="A186" s="27" t="s">
        <v>252</v>
      </c>
      <c r="B186" s="1" t="s">
        <v>91</v>
      </c>
      <c r="C186" s="2" t="s">
        <v>19</v>
      </c>
      <c r="D186" s="14">
        <v>366.36</v>
      </c>
      <c r="E186" s="13"/>
      <c r="F186" s="13"/>
      <c r="G186" s="13"/>
      <c r="H186" s="13"/>
      <c r="I186" s="13"/>
      <c r="J186" s="15"/>
      <c r="K186" s="39">
        <f>E186*2</f>
        <v>0</v>
      </c>
    </row>
    <row r="187" spans="1:11" x14ac:dyDescent="0.2">
      <c r="A187" s="26" t="s">
        <v>253</v>
      </c>
      <c r="B187" s="7" t="s">
        <v>127</v>
      </c>
      <c r="C187" s="8"/>
      <c r="D187" s="16"/>
      <c r="E187" s="17"/>
      <c r="F187" s="17"/>
      <c r="G187" s="17"/>
      <c r="H187" s="17"/>
      <c r="I187" s="17"/>
      <c r="J187" s="18"/>
      <c r="K187" s="34"/>
    </row>
    <row r="188" spans="1:11" x14ac:dyDescent="0.2">
      <c r="A188" s="27" t="s">
        <v>254</v>
      </c>
      <c r="B188" s="1" t="s">
        <v>129</v>
      </c>
      <c r="C188" s="2" t="s">
        <v>7</v>
      </c>
      <c r="D188" s="14">
        <v>86.31</v>
      </c>
      <c r="E188" s="13">
        <f>75.7+3.3+6.2</f>
        <v>85.2</v>
      </c>
      <c r="F188" s="13"/>
      <c r="G188" s="13"/>
      <c r="H188" s="13"/>
      <c r="I188" s="13"/>
      <c r="J188" s="15"/>
      <c r="K188" s="40">
        <f>E188</f>
        <v>85.2</v>
      </c>
    </row>
    <row r="189" spans="1:11" ht="51" x14ac:dyDescent="0.2">
      <c r="A189" s="27" t="s">
        <v>255</v>
      </c>
      <c r="B189" s="1" t="s">
        <v>256</v>
      </c>
      <c r="C189" s="2" t="s">
        <v>12</v>
      </c>
      <c r="D189" s="14">
        <v>175.58</v>
      </c>
      <c r="E189" s="13">
        <v>85.2</v>
      </c>
      <c r="F189" s="13">
        <v>0.8</v>
      </c>
      <c r="G189" s="13">
        <v>1.1000000000000001</v>
      </c>
      <c r="H189" s="13"/>
      <c r="I189" s="13"/>
      <c r="J189" s="15"/>
      <c r="K189" s="40">
        <f>ROUND(E189*F189*G189,2)</f>
        <v>74.98</v>
      </c>
    </row>
    <row r="190" spans="1:11" ht="25.5" x14ac:dyDescent="0.2">
      <c r="A190" s="27" t="s">
        <v>257</v>
      </c>
      <c r="B190" s="1" t="s">
        <v>258</v>
      </c>
      <c r="C190" s="2" t="s">
        <v>12</v>
      </c>
      <c r="D190" s="14">
        <v>11.77</v>
      </c>
      <c r="E190" s="13">
        <v>85.2</v>
      </c>
      <c r="F190" s="13">
        <v>0.8</v>
      </c>
      <c r="G190" s="13">
        <v>0.1</v>
      </c>
      <c r="H190" s="13"/>
      <c r="I190" s="13"/>
      <c r="J190" s="15"/>
      <c r="K190" s="40">
        <f>ROUND(E190*F190*G190,2)</f>
        <v>6.82</v>
      </c>
    </row>
    <row r="191" spans="1:11" ht="38.25" x14ac:dyDescent="0.2">
      <c r="A191" s="27" t="s">
        <v>259</v>
      </c>
      <c r="B191" s="1" t="s">
        <v>137</v>
      </c>
      <c r="C191" s="2" t="s">
        <v>19</v>
      </c>
      <c r="D191" s="14">
        <v>77.31</v>
      </c>
      <c r="E191" s="13">
        <v>75.7</v>
      </c>
      <c r="F191" s="13"/>
      <c r="G191" s="13"/>
      <c r="H191" s="13"/>
      <c r="I191" s="13"/>
      <c r="J191" s="15"/>
      <c r="K191" s="40">
        <f>E191</f>
        <v>75.7</v>
      </c>
    </row>
    <row r="192" spans="1:11" ht="38.25" x14ac:dyDescent="0.2">
      <c r="A192" s="27" t="s">
        <v>260</v>
      </c>
      <c r="B192" s="1" t="s">
        <v>135</v>
      </c>
      <c r="C192" s="2" t="s">
        <v>19</v>
      </c>
      <c r="D192" s="14">
        <v>9</v>
      </c>
      <c r="E192" s="13">
        <v>9.5</v>
      </c>
      <c r="F192" s="13"/>
      <c r="G192" s="13"/>
      <c r="H192" s="13"/>
      <c r="I192" s="13"/>
      <c r="J192" s="15"/>
      <c r="K192" s="40">
        <f>E192</f>
        <v>9.5</v>
      </c>
    </row>
    <row r="193" spans="1:11" ht="25.5" x14ac:dyDescent="0.2">
      <c r="A193" s="27" t="s">
        <v>261</v>
      </c>
      <c r="B193" s="1" t="s">
        <v>139</v>
      </c>
      <c r="C193" s="2" t="s">
        <v>12</v>
      </c>
      <c r="D193" s="14">
        <v>169.64</v>
      </c>
      <c r="E193" s="13">
        <f>K189</f>
        <v>74.98</v>
      </c>
      <c r="F193" s="13"/>
      <c r="G193" s="13"/>
      <c r="H193" s="13"/>
      <c r="I193" s="13">
        <f>-ROUND(3.14*(0.2^2)*9.5,2)-ROUND(3.14*(0.3^2)*75.7,2)</f>
        <v>-22.580000000000002</v>
      </c>
      <c r="J193" s="15"/>
      <c r="K193" s="40">
        <f>E193+I193-K190</f>
        <v>45.580000000000005</v>
      </c>
    </row>
    <row r="194" spans="1:11" ht="25.5" x14ac:dyDescent="0.2">
      <c r="A194" s="27" t="s">
        <v>262</v>
      </c>
      <c r="B194" s="1" t="s">
        <v>59</v>
      </c>
      <c r="C194" s="2" t="s">
        <v>16</v>
      </c>
      <c r="D194" s="14">
        <v>355.04</v>
      </c>
      <c r="E194" s="13">
        <f>K190</f>
        <v>6.82</v>
      </c>
      <c r="F194" s="13"/>
      <c r="G194" s="13"/>
      <c r="H194" s="13"/>
      <c r="I194" s="13">
        <v>1.5</v>
      </c>
      <c r="J194" s="15">
        <v>15</v>
      </c>
      <c r="K194" s="40">
        <f>ROUND(E194*I194*J194,2)</f>
        <v>153.44999999999999</v>
      </c>
    </row>
    <row r="195" spans="1:11" ht="25.5" x14ac:dyDescent="0.2">
      <c r="A195" s="27" t="s">
        <v>263</v>
      </c>
      <c r="B195" s="1" t="s">
        <v>141</v>
      </c>
      <c r="C195" s="2" t="s">
        <v>9</v>
      </c>
      <c r="D195" s="14">
        <v>3</v>
      </c>
      <c r="E195" s="13"/>
      <c r="F195" s="13"/>
      <c r="G195" s="13"/>
      <c r="H195" s="13"/>
      <c r="I195" s="13"/>
      <c r="J195" s="15"/>
      <c r="K195" s="40"/>
    </row>
    <row r="196" spans="1:11" ht="25.5" x14ac:dyDescent="0.2">
      <c r="A196" s="27" t="s">
        <v>264</v>
      </c>
      <c r="B196" s="1" t="s">
        <v>144</v>
      </c>
      <c r="C196" s="2" t="s">
        <v>9</v>
      </c>
      <c r="D196" s="14">
        <v>2</v>
      </c>
      <c r="E196" s="13"/>
      <c r="F196" s="13"/>
      <c r="G196" s="13"/>
      <c r="H196" s="13">
        <v>2</v>
      </c>
      <c r="I196" s="13"/>
      <c r="J196" s="15"/>
      <c r="K196" s="40">
        <f>H196</f>
        <v>2</v>
      </c>
    </row>
    <row r="197" spans="1:11" ht="25.5" x14ac:dyDescent="0.2">
      <c r="A197" s="27" t="s">
        <v>265</v>
      </c>
      <c r="B197" s="1" t="s">
        <v>266</v>
      </c>
      <c r="C197" s="2" t="s">
        <v>9</v>
      </c>
      <c r="D197" s="14">
        <v>11</v>
      </c>
      <c r="E197" s="13"/>
      <c r="F197" s="13"/>
      <c r="G197" s="13"/>
      <c r="H197" s="13"/>
      <c r="I197" s="13"/>
      <c r="J197" s="15"/>
      <c r="K197" s="40"/>
    </row>
    <row r="198" spans="1:11" x14ac:dyDescent="0.2">
      <c r="A198" s="27" t="s">
        <v>267</v>
      </c>
      <c r="B198" s="1" t="s">
        <v>71</v>
      </c>
      <c r="C198" s="2" t="s">
        <v>12</v>
      </c>
      <c r="D198" s="14">
        <v>169.64</v>
      </c>
      <c r="E198" s="13">
        <f>K193</f>
        <v>45.580000000000005</v>
      </c>
      <c r="F198" s="13"/>
      <c r="G198" s="13"/>
      <c r="H198" s="13">
        <v>1.3</v>
      </c>
      <c r="I198" s="13"/>
      <c r="J198" s="15"/>
      <c r="K198" s="40">
        <f>ROUND(E198*H198,2)</f>
        <v>59.25</v>
      </c>
    </row>
    <row r="199" spans="1:11" ht="25.5" x14ac:dyDescent="0.2">
      <c r="A199" s="27" t="s">
        <v>268</v>
      </c>
      <c r="B199" s="1" t="s">
        <v>59</v>
      </c>
      <c r="C199" s="2" t="s">
        <v>16</v>
      </c>
      <c r="D199" s="14">
        <v>3816.99</v>
      </c>
      <c r="E199" s="13">
        <f>K189+K198</f>
        <v>134.23000000000002</v>
      </c>
      <c r="F199" s="13"/>
      <c r="G199" s="13"/>
      <c r="H199" s="13"/>
      <c r="I199" s="13">
        <v>1.5</v>
      </c>
      <c r="J199" s="15">
        <v>15</v>
      </c>
      <c r="K199" s="40">
        <f>ROUND(E199*I199*J199,2)</f>
        <v>3020.18</v>
      </c>
    </row>
    <row r="200" spans="1:11" x14ac:dyDescent="0.2">
      <c r="A200" s="26" t="s">
        <v>269</v>
      </c>
      <c r="B200" s="7" t="s">
        <v>270</v>
      </c>
      <c r="C200" s="8"/>
      <c r="D200" s="16"/>
      <c r="E200" s="17"/>
      <c r="F200" s="17"/>
      <c r="G200" s="17"/>
      <c r="H200" s="17"/>
      <c r="I200" s="17"/>
      <c r="J200" s="18"/>
      <c r="K200" s="34"/>
    </row>
    <row r="201" spans="1:11" x14ac:dyDescent="0.2">
      <c r="A201" s="26" t="s">
        <v>271</v>
      </c>
      <c r="B201" s="7" t="s">
        <v>14</v>
      </c>
      <c r="C201" s="8"/>
      <c r="D201" s="16"/>
      <c r="E201" s="17"/>
      <c r="F201" s="17"/>
      <c r="G201" s="17"/>
      <c r="H201" s="17"/>
      <c r="I201" s="17"/>
      <c r="J201" s="18"/>
      <c r="K201" s="34"/>
    </row>
    <row r="202" spans="1:11" x14ac:dyDescent="0.2">
      <c r="A202" s="27" t="s">
        <v>272</v>
      </c>
      <c r="B202" s="1" t="s">
        <v>67</v>
      </c>
      <c r="C202" s="2" t="s">
        <v>19</v>
      </c>
      <c r="D202" s="14">
        <v>196.8</v>
      </c>
      <c r="E202" s="13">
        <v>187.6</v>
      </c>
      <c r="F202" s="13"/>
      <c r="G202" s="13"/>
      <c r="H202" s="13"/>
      <c r="I202" s="13"/>
      <c r="J202" s="15"/>
      <c r="K202" s="39">
        <f>E202</f>
        <v>187.6</v>
      </c>
    </row>
    <row r="203" spans="1:11" ht="25.5" x14ac:dyDescent="0.2">
      <c r="A203" s="27" t="s">
        <v>273</v>
      </c>
      <c r="B203" s="1" t="s">
        <v>69</v>
      </c>
      <c r="C203" s="2" t="s">
        <v>12</v>
      </c>
      <c r="D203" s="14">
        <v>443.98</v>
      </c>
      <c r="E203" s="13">
        <v>187.6</v>
      </c>
      <c r="F203" s="13">
        <v>6.25</v>
      </c>
      <c r="G203" s="13">
        <v>0.4</v>
      </c>
      <c r="H203" s="13"/>
      <c r="I203" s="13"/>
      <c r="J203" s="15"/>
      <c r="K203" s="39">
        <f>ROUND(E203*F203*G203,2)</f>
        <v>469</v>
      </c>
    </row>
    <row r="204" spans="1:11" x14ac:dyDescent="0.2">
      <c r="A204" s="27" t="s">
        <v>274</v>
      </c>
      <c r="B204" s="1" t="s">
        <v>71</v>
      </c>
      <c r="C204" s="2" t="s">
        <v>12</v>
      </c>
      <c r="D204" s="14">
        <v>524.63</v>
      </c>
      <c r="E204" s="13">
        <v>187.6</v>
      </c>
      <c r="F204" s="13">
        <v>6.25</v>
      </c>
      <c r="G204" s="13">
        <v>0.4</v>
      </c>
      <c r="H204" s="13">
        <v>1.3</v>
      </c>
      <c r="I204" s="13"/>
      <c r="J204" s="15"/>
      <c r="K204" s="39">
        <f>ROUND(E204*F204*G204*H204,2)</f>
        <v>609.70000000000005</v>
      </c>
    </row>
    <row r="205" spans="1:11" ht="25.5" x14ac:dyDescent="0.2">
      <c r="A205" s="27" t="s">
        <v>275</v>
      </c>
      <c r="B205" s="1" t="s">
        <v>59</v>
      </c>
      <c r="C205" s="2" t="s">
        <v>16</v>
      </c>
      <c r="D205" s="14">
        <v>1804.13</v>
      </c>
      <c r="E205" s="13">
        <v>187.6</v>
      </c>
      <c r="F205" s="13">
        <v>6.25</v>
      </c>
      <c r="G205" s="13">
        <v>0.4</v>
      </c>
      <c r="H205" s="13">
        <v>1.3</v>
      </c>
      <c r="I205" s="13">
        <v>1.5</v>
      </c>
      <c r="J205" s="15">
        <v>15</v>
      </c>
      <c r="K205" s="39">
        <f>ROUND(E205*F205*G205*H205*I205*J205,2)</f>
        <v>13718.25</v>
      </c>
    </row>
    <row r="206" spans="1:11" ht="25.5" x14ac:dyDescent="0.2">
      <c r="A206" s="27" t="s">
        <v>276</v>
      </c>
      <c r="B206" s="1" t="s">
        <v>74</v>
      </c>
      <c r="C206" s="2" t="s">
        <v>6</v>
      </c>
      <c r="D206" s="14">
        <v>1148.22</v>
      </c>
      <c r="E206" s="13">
        <v>187.6</v>
      </c>
      <c r="F206" s="13">
        <v>5.75</v>
      </c>
      <c r="G206" s="13"/>
      <c r="H206" s="13"/>
      <c r="I206" s="13"/>
      <c r="J206" s="15"/>
      <c r="K206" s="39">
        <f>ROUND(E206*F206,2)</f>
        <v>1078.7</v>
      </c>
    </row>
    <row r="207" spans="1:11" ht="38.25" x14ac:dyDescent="0.2">
      <c r="A207" s="27" t="s">
        <v>277</v>
      </c>
      <c r="B207" s="1" t="s">
        <v>76</v>
      </c>
      <c r="C207" s="2" t="s">
        <v>12</v>
      </c>
      <c r="D207" s="14">
        <v>114.82</v>
      </c>
      <c r="E207" s="13">
        <v>187.6</v>
      </c>
      <c r="F207" s="13">
        <v>5.75</v>
      </c>
      <c r="G207" s="13">
        <v>0.1</v>
      </c>
      <c r="H207" s="13"/>
      <c r="I207" s="13"/>
      <c r="J207" s="15"/>
      <c r="K207" s="39">
        <f>ROUND(E207*F207*G207,2)</f>
        <v>107.87</v>
      </c>
    </row>
    <row r="208" spans="1:11" ht="25.5" x14ac:dyDescent="0.2">
      <c r="A208" s="27" t="s">
        <v>278</v>
      </c>
      <c r="B208" s="1" t="s">
        <v>78</v>
      </c>
      <c r="C208" s="2" t="s">
        <v>12</v>
      </c>
      <c r="D208" s="14">
        <v>149.27000000000001</v>
      </c>
      <c r="E208" s="13">
        <v>187.6</v>
      </c>
      <c r="F208" s="13">
        <v>5.75</v>
      </c>
      <c r="G208" s="13">
        <v>0.1</v>
      </c>
      <c r="H208" s="13">
        <v>1.3</v>
      </c>
      <c r="I208" s="13"/>
      <c r="J208" s="15"/>
      <c r="K208" s="39">
        <f>ROUND(E208*F208*G208*H208,2)</f>
        <v>140.22999999999999</v>
      </c>
    </row>
    <row r="209" spans="1:11" ht="25.5" x14ac:dyDescent="0.2">
      <c r="A209" s="27" t="s">
        <v>279</v>
      </c>
      <c r="B209" s="1" t="s">
        <v>59</v>
      </c>
      <c r="C209" s="2" t="s">
        <v>16</v>
      </c>
      <c r="D209" s="14">
        <v>3358.54</v>
      </c>
      <c r="E209" s="13">
        <v>187.6</v>
      </c>
      <c r="F209" s="13">
        <v>5.75</v>
      </c>
      <c r="G209" s="13">
        <v>0.1</v>
      </c>
      <c r="H209" s="13">
        <v>1.3</v>
      </c>
      <c r="I209" s="13">
        <v>1.5</v>
      </c>
      <c r="J209" s="15">
        <v>15</v>
      </c>
      <c r="K209" s="39">
        <f>ROUND(E209*F209*G209*H209*I209*J209,2)</f>
        <v>3155.2</v>
      </c>
    </row>
    <row r="210" spans="1:11" ht="25.5" x14ac:dyDescent="0.2">
      <c r="A210" s="27" t="s">
        <v>280</v>
      </c>
      <c r="B210" s="1" t="s">
        <v>281</v>
      </c>
      <c r="C210" s="2" t="s">
        <v>12</v>
      </c>
      <c r="D210" s="14">
        <v>114.82</v>
      </c>
      <c r="E210" s="13"/>
      <c r="F210" s="13"/>
      <c r="G210" s="13"/>
      <c r="H210" s="13"/>
      <c r="I210" s="13"/>
      <c r="J210" s="15"/>
      <c r="K210" s="39">
        <f>ROUND(E210*F210*G210,2)</f>
        <v>0</v>
      </c>
    </row>
    <row r="211" spans="1:11" ht="25.5" x14ac:dyDescent="0.2">
      <c r="A211" s="27" t="s">
        <v>282</v>
      </c>
      <c r="B211" s="1" t="s">
        <v>17</v>
      </c>
      <c r="C211" s="2" t="s">
        <v>6</v>
      </c>
      <c r="D211" s="14">
        <v>1148.22</v>
      </c>
      <c r="E211" s="13">
        <v>187.6</v>
      </c>
      <c r="F211" s="13">
        <v>5.75</v>
      </c>
      <c r="G211" s="13"/>
      <c r="H211" s="13"/>
      <c r="I211" s="13"/>
      <c r="J211" s="15"/>
      <c r="K211" s="39">
        <f>ROUND(E211*F211,2)</f>
        <v>1078.7</v>
      </c>
    </row>
    <row r="212" spans="1:11" ht="38.25" x14ac:dyDescent="0.2">
      <c r="A212" s="27" t="s">
        <v>283</v>
      </c>
      <c r="B212" s="1" t="s">
        <v>86</v>
      </c>
      <c r="C212" s="2" t="s">
        <v>19</v>
      </c>
      <c r="D212" s="14">
        <v>383</v>
      </c>
      <c r="E212" s="13">
        <v>187.6</v>
      </c>
      <c r="F212" s="13"/>
      <c r="G212" s="13"/>
      <c r="H212" s="13"/>
      <c r="I212" s="13"/>
      <c r="J212" s="15"/>
      <c r="K212" s="39">
        <f>E212*2</f>
        <v>375.2</v>
      </c>
    </row>
    <row r="213" spans="1:11" ht="25.5" x14ac:dyDescent="0.2">
      <c r="A213" s="27" t="s">
        <v>284</v>
      </c>
      <c r="B213" s="1" t="s">
        <v>88</v>
      </c>
      <c r="C213" s="2" t="s">
        <v>7</v>
      </c>
      <c r="D213" s="14">
        <v>383</v>
      </c>
      <c r="E213" s="13">
        <v>187.6</v>
      </c>
      <c r="F213" s="13"/>
      <c r="G213" s="13"/>
      <c r="H213" s="13"/>
      <c r="I213" s="13"/>
      <c r="J213" s="15"/>
      <c r="K213" s="39">
        <f>E213*2</f>
        <v>375.2</v>
      </c>
    </row>
    <row r="214" spans="1:11" x14ac:dyDescent="0.2">
      <c r="A214" s="27" t="s">
        <v>285</v>
      </c>
      <c r="B214" s="1" t="s">
        <v>18</v>
      </c>
      <c r="C214" s="2" t="s">
        <v>7</v>
      </c>
      <c r="D214" s="14">
        <v>50</v>
      </c>
      <c r="E214" s="13"/>
      <c r="F214" s="13"/>
      <c r="G214" s="13"/>
      <c r="H214" s="13"/>
      <c r="I214" s="13"/>
      <c r="J214" s="15"/>
      <c r="K214" s="39">
        <f>E214</f>
        <v>0</v>
      </c>
    </row>
    <row r="215" spans="1:11" x14ac:dyDescent="0.2">
      <c r="A215" s="27" t="s">
        <v>286</v>
      </c>
      <c r="B215" s="1" t="s">
        <v>91</v>
      </c>
      <c r="C215" s="2" t="s">
        <v>19</v>
      </c>
      <c r="D215" s="14">
        <v>383</v>
      </c>
      <c r="E215" s="13"/>
      <c r="F215" s="13"/>
      <c r="G215" s="13"/>
      <c r="H215" s="13"/>
      <c r="I215" s="13"/>
      <c r="J215" s="15"/>
      <c r="K215" s="39">
        <f>E215*2</f>
        <v>0</v>
      </c>
    </row>
    <row r="216" spans="1:11" x14ac:dyDescent="0.2">
      <c r="A216" s="26" t="s">
        <v>287</v>
      </c>
      <c r="B216" s="7" t="s">
        <v>127</v>
      </c>
      <c r="C216" s="8"/>
      <c r="D216" s="16"/>
      <c r="E216" s="17"/>
      <c r="F216" s="17"/>
      <c r="G216" s="17"/>
      <c r="H216" s="17"/>
      <c r="I216" s="17"/>
      <c r="J216" s="18"/>
      <c r="K216" s="34"/>
    </row>
    <row r="217" spans="1:11" x14ac:dyDescent="0.2">
      <c r="A217" s="27" t="s">
        <v>288</v>
      </c>
      <c r="B217" s="1" t="s">
        <v>129</v>
      </c>
      <c r="C217" s="2" t="s">
        <v>7</v>
      </c>
      <c r="D217" s="14">
        <v>69.5</v>
      </c>
      <c r="E217" s="13">
        <f>3+3</f>
        <v>6</v>
      </c>
      <c r="F217" s="13"/>
      <c r="G217" s="13"/>
      <c r="H217" s="13"/>
      <c r="I217" s="13"/>
      <c r="J217" s="15"/>
      <c r="K217" s="40">
        <f>E217</f>
        <v>6</v>
      </c>
    </row>
    <row r="218" spans="1:11" ht="51" x14ac:dyDescent="0.2">
      <c r="A218" s="27" t="s">
        <v>289</v>
      </c>
      <c r="B218" s="1" t="s">
        <v>256</v>
      </c>
      <c r="C218" s="2" t="s">
        <v>12</v>
      </c>
      <c r="D218" s="14">
        <v>102.17</v>
      </c>
      <c r="E218" s="13">
        <v>6</v>
      </c>
      <c r="F218" s="13">
        <v>0.8</v>
      </c>
      <c r="G218" s="13">
        <v>1.1000000000000001</v>
      </c>
      <c r="H218" s="13"/>
      <c r="I218" s="13"/>
      <c r="J218" s="15"/>
      <c r="K218" s="40">
        <f>ROUND(E218*F218*G218,2)</f>
        <v>5.28</v>
      </c>
    </row>
    <row r="219" spans="1:11" ht="25.5" x14ac:dyDescent="0.2">
      <c r="A219" s="27" t="s">
        <v>290</v>
      </c>
      <c r="B219" s="1" t="s">
        <v>258</v>
      </c>
      <c r="C219" s="2" t="s">
        <v>12</v>
      </c>
      <c r="D219" s="14">
        <v>7.3</v>
      </c>
      <c r="E219" s="13">
        <v>6</v>
      </c>
      <c r="F219" s="13">
        <v>0.8</v>
      </c>
      <c r="G219" s="13">
        <v>0.1</v>
      </c>
      <c r="H219" s="13"/>
      <c r="I219" s="13"/>
      <c r="J219" s="15"/>
      <c r="K219" s="40">
        <f>ROUND(E219*F219*G219,2)</f>
        <v>0.48</v>
      </c>
    </row>
    <row r="220" spans="1:11" ht="38.25" x14ac:dyDescent="0.2">
      <c r="A220" s="27" t="s">
        <v>291</v>
      </c>
      <c r="B220" s="1" t="s">
        <v>135</v>
      </c>
      <c r="C220" s="2" t="s">
        <v>19</v>
      </c>
      <c r="D220" s="14">
        <v>69.5</v>
      </c>
      <c r="E220" s="13">
        <v>6</v>
      </c>
      <c r="F220" s="13"/>
      <c r="G220" s="13"/>
      <c r="H220" s="13"/>
      <c r="I220" s="13"/>
      <c r="J220" s="15"/>
      <c r="K220" s="40">
        <f>E220</f>
        <v>6</v>
      </c>
    </row>
    <row r="221" spans="1:11" ht="25.5" x14ac:dyDescent="0.2">
      <c r="A221" s="27" t="s">
        <v>292</v>
      </c>
      <c r="B221" s="1" t="s">
        <v>141</v>
      </c>
      <c r="C221" s="2" t="s">
        <v>9</v>
      </c>
      <c r="D221" s="14">
        <v>4</v>
      </c>
      <c r="E221" s="13"/>
      <c r="F221" s="13"/>
      <c r="G221" s="13"/>
      <c r="H221" s="13"/>
      <c r="I221" s="13"/>
      <c r="J221" s="15"/>
      <c r="K221" s="40">
        <f>H221</f>
        <v>0</v>
      </c>
    </row>
    <row r="222" spans="1:11" ht="25.5" x14ac:dyDescent="0.2">
      <c r="A222" s="27" t="s">
        <v>293</v>
      </c>
      <c r="B222" s="1" t="s">
        <v>144</v>
      </c>
      <c r="C222" s="2" t="s">
        <v>9</v>
      </c>
      <c r="D222" s="14">
        <v>2</v>
      </c>
      <c r="E222" s="13"/>
      <c r="F222" s="13"/>
      <c r="G222" s="13"/>
      <c r="H222" s="13">
        <v>2</v>
      </c>
      <c r="I222" s="13"/>
      <c r="J222" s="15"/>
      <c r="K222" s="40">
        <f>H222</f>
        <v>2</v>
      </c>
    </row>
    <row r="223" spans="1:11" ht="25.5" x14ac:dyDescent="0.2">
      <c r="A223" s="27" t="s">
        <v>294</v>
      </c>
      <c r="B223" s="1" t="s">
        <v>139</v>
      </c>
      <c r="C223" s="2" t="s">
        <v>12</v>
      </c>
      <c r="D223" s="14">
        <v>107.06</v>
      </c>
      <c r="E223" s="13">
        <f>K218</f>
        <v>5.28</v>
      </c>
      <c r="F223" s="13"/>
      <c r="G223" s="13"/>
      <c r="H223" s="13"/>
      <c r="I223" s="13">
        <f>-ROUND(3.14*(0.2^2)*6,2)</f>
        <v>-0.75</v>
      </c>
      <c r="J223" s="15"/>
      <c r="K223" s="40">
        <f>E223+I223-K219</f>
        <v>4.0500000000000007</v>
      </c>
    </row>
    <row r="224" spans="1:11" ht="25.5" x14ac:dyDescent="0.2">
      <c r="A224" s="27" t="s">
        <v>295</v>
      </c>
      <c r="B224" s="1" t="s">
        <v>59</v>
      </c>
      <c r="C224" s="2" t="s">
        <v>16</v>
      </c>
      <c r="D224" s="14">
        <v>4817.91</v>
      </c>
      <c r="E224" s="13">
        <f>K218+K219</f>
        <v>5.76</v>
      </c>
      <c r="F224" s="13"/>
      <c r="G224" s="13"/>
      <c r="H224" s="13"/>
      <c r="I224" s="13">
        <v>1.5</v>
      </c>
      <c r="J224" s="15">
        <v>15</v>
      </c>
      <c r="K224" s="40">
        <f>ROUND(E224*I224*J224,2)</f>
        <v>129.6</v>
      </c>
    </row>
    <row r="225" spans="1:11" x14ac:dyDescent="0.2">
      <c r="A225" s="27" t="s">
        <v>296</v>
      </c>
      <c r="B225" s="1" t="s">
        <v>71</v>
      </c>
      <c r="C225" s="2" t="s">
        <v>12</v>
      </c>
      <c r="D225" s="14">
        <v>107.06</v>
      </c>
      <c r="E225" s="13">
        <f>K223</f>
        <v>4.0500000000000007</v>
      </c>
      <c r="F225" s="13"/>
      <c r="G225" s="13"/>
      <c r="H225" s="13">
        <v>1.3</v>
      </c>
      <c r="I225" s="13"/>
      <c r="J225" s="15"/>
      <c r="K225" s="40">
        <f>ROUND(E225*H225,2)</f>
        <v>5.27</v>
      </c>
    </row>
    <row r="226" spans="1:11" ht="25.5" x14ac:dyDescent="0.2">
      <c r="A226" s="27" t="s">
        <v>297</v>
      </c>
      <c r="B226" s="1" t="s">
        <v>59</v>
      </c>
      <c r="C226" s="2" t="s">
        <v>16</v>
      </c>
      <c r="D226" s="14">
        <v>2408.96</v>
      </c>
      <c r="E226" s="13">
        <f>K225</f>
        <v>5.27</v>
      </c>
      <c r="F226" s="13"/>
      <c r="G226" s="13"/>
      <c r="H226" s="13"/>
      <c r="I226" s="13">
        <v>1.5</v>
      </c>
      <c r="J226" s="15">
        <v>15</v>
      </c>
      <c r="K226" s="40">
        <f>ROUND(E226*I226*J226,2)</f>
        <v>118.58</v>
      </c>
    </row>
    <row r="227" spans="1:11" x14ac:dyDescent="0.2">
      <c r="A227" s="26" t="s">
        <v>298</v>
      </c>
      <c r="B227" s="7" t="s">
        <v>299</v>
      </c>
      <c r="C227" s="8"/>
      <c r="D227" s="16"/>
      <c r="E227" s="17"/>
      <c r="F227" s="17"/>
      <c r="G227" s="17"/>
      <c r="H227" s="17"/>
      <c r="I227" s="17"/>
      <c r="J227" s="18"/>
      <c r="K227" s="34"/>
    </row>
    <row r="228" spans="1:11" x14ac:dyDescent="0.2">
      <c r="A228" s="26" t="s">
        <v>300</v>
      </c>
      <c r="B228" s="7" t="s">
        <v>14</v>
      </c>
      <c r="C228" s="8"/>
      <c r="D228" s="16"/>
      <c r="E228" s="17"/>
      <c r="F228" s="17"/>
      <c r="G228" s="17"/>
      <c r="H228" s="17"/>
      <c r="I228" s="17"/>
      <c r="J228" s="18"/>
      <c r="K228" s="34"/>
    </row>
    <row r="229" spans="1:11" x14ac:dyDescent="0.2">
      <c r="A229" s="27" t="s">
        <v>301</v>
      </c>
      <c r="B229" s="1" t="s">
        <v>67</v>
      </c>
      <c r="C229" s="2" t="s">
        <v>19</v>
      </c>
      <c r="D229" s="14">
        <v>236.25</v>
      </c>
      <c r="E229" s="13">
        <v>72</v>
      </c>
      <c r="F229" s="13"/>
      <c r="G229" s="13"/>
      <c r="H229" s="13"/>
      <c r="I229" s="13"/>
      <c r="J229" s="15"/>
      <c r="K229" s="39">
        <f>E229</f>
        <v>72</v>
      </c>
    </row>
    <row r="230" spans="1:11" ht="25.5" x14ac:dyDescent="0.2">
      <c r="A230" s="27" t="s">
        <v>302</v>
      </c>
      <c r="B230" s="1" t="s">
        <v>69</v>
      </c>
      <c r="C230" s="2" t="s">
        <v>12</v>
      </c>
      <c r="D230" s="14">
        <v>443.98</v>
      </c>
      <c r="E230" s="13">
        <v>72</v>
      </c>
      <c r="F230" s="13">
        <v>6.5</v>
      </c>
      <c r="G230" s="13">
        <v>0.4</v>
      </c>
      <c r="H230" s="13"/>
      <c r="I230" s="13"/>
      <c r="J230" s="15"/>
      <c r="K230" s="39">
        <f>ROUND(E230*F230*G230,2)</f>
        <v>187.2</v>
      </c>
    </row>
    <row r="231" spans="1:11" x14ac:dyDescent="0.2">
      <c r="A231" s="27" t="s">
        <v>303</v>
      </c>
      <c r="B231" s="1" t="s">
        <v>71</v>
      </c>
      <c r="C231" s="2" t="s">
        <v>12</v>
      </c>
      <c r="D231" s="14">
        <v>466.06</v>
      </c>
      <c r="E231" s="13">
        <v>72</v>
      </c>
      <c r="F231" s="13">
        <v>6.5</v>
      </c>
      <c r="G231" s="13">
        <v>0.4</v>
      </c>
      <c r="H231" s="13">
        <v>1.3</v>
      </c>
      <c r="I231" s="13"/>
      <c r="J231" s="15"/>
      <c r="K231" s="39">
        <f>ROUND(E231*F231*G231*H231,2)</f>
        <v>243.36</v>
      </c>
    </row>
    <row r="232" spans="1:11" ht="25.5" x14ac:dyDescent="0.2">
      <c r="A232" s="27" t="s">
        <v>304</v>
      </c>
      <c r="B232" s="1" t="s">
        <v>59</v>
      </c>
      <c r="C232" s="2" t="s">
        <v>16</v>
      </c>
      <c r="D232" s="14">
        <v>10486.42</v>
      </c>
      <c r="E232" s="13">
        <v>72</v>
      </c>
      <c r="F232" s="13">
        <v>6.5</v>
      </c>
      <c r="G232" s="13">
        <v>0.4</v>
      </c>
      <c r="H232" s="13">
        <v>1.3</v>
      </c>
      <c r="I232" s="13">
        <v>1.5</v>
      </c>
      <c r="J232" s="15">
        <v>15</v>
      </c>
      <c r="K232" s="39">
        <f>ROUND(E232*F232*G232*H232*I232*J232,2)</f>
        <v>5475.6</v>
      </c>
    </row>
    <row r="233" spans="1:11" ht="25.5" x14ac:dyDescent="0.2">
      <c r="A233" s="27" t="s">
        <v>305</v>
      </c>
      <c r="B233" s="1" t="s">
        <v>74</v>
      </c>
      <c r="C233" s="2" t="s">
        <v>6</v>
      </c>
      <c r="D233" s="14">
        <v>1148.22</v>
      </c>
      <c r="E233" s="13">
        <v>72</v>
      </c>
      <c r="F233" s="13">
        <v>6</v>
      </c>
      <c r="G233" s="13"/>
      <c r="H233" s="13"/>
      <c r="I233" s="13"/>
      <c r="J233" s="15"/>
      <c r="K233" s="39">
        <f>ROUND(E233*F233,2)</f>
        <v>432</v>
      </c>
    </row>
    <row r="234" spans="1:11" ht="38.25" x14ac:dyDescent="0.2">
      <c r="A234" s="27" t="s">
        <v>306</v>
      </c>
      <c r="B234" s="1" t="s">
        <v>76</v>
      </c>
      <c r="C234" s="2" t="s">
        <v>12</v>
      </c>
      <c r="D234" s="14">
        <v>114.82</v>
      </c>
      <c r="E234" s="13">
        <v>72</v>
      </c>
      <c r="F234" s="13">
        <v>6</v>
      </c>
      <c r="G234" s="13">
        <v>0.1</v>
      </c>
      <c r="H234" s="13"/>
      <c r="I234" s="13"/>
      <c r="J234" s="15"/>
      <c r="K234" s="39">
        <f>ROUND(E234*F234*G234,2)</f>
        <v>43.2</v>
      </c>
    </row>
    <row r="235" spans="1:11" ht="25.5" x14ac:dyDescent="0.2">
      <c r="A235" s="27" t="s">
        <v>307</v>
      </c>
      <c r="B235" s="1" t="s">
        <v>78</v>
      </c>
      <c r="C235" s="2" t="s">
        <v>12</v>
      </c>
      <c r="D235" s="14">
        <v>149.27000000000001</v>
      </c>
      <c r="E235" s="13">
        <v>72</v>
      </c>
      <c r="F235" s="13">
        <v>6</v>
      </c>
      <c r="G235" s="13">
        <v>0.1</v>
      </c>
      <c r="H235" s="13">
        <v>1.3</v>
      </c>
      <c r="I235" s="13"/>
      <c r="J235" s="15"/>
      <c r="K235" s="39">
        <f>ROUND(E235*F235*G235*H235,2)</f>
        <v>56.16</v>
      </c>
    </row>
    <row r="236" spans="1:11" ht="25.5" x14ac:dyDescent="0.2">
      <c r="A236" s="27" t="s">
        <v>308</v>
      </c>
      <c r="B236" s="1" t="s">
        <v>59</v>
      </c>
      <c r="C236" s="2" t="s">
        <v>16</v>
      </c>
      <c r="D236" s="14">
        <v>3358.54</v>
      </c>
      <c r="E236" s="13">
        <v>72</v>
      </c>
      <c r="F236" s="13">
        <v>6</v>
      </c>
      <c r="G236" s="13">
        <v>0.1</v>
      </c>
      <c r="H236" s="13">
        <v>1.3</v>
      </c>
      <c r="I236" s="13">
        <v>1.5</v>
      </c>
      <c r="J236" s="15">
        <v>15</v>
      </c>
      <c r="K236" s="39">
        <f>ROUND(E236*F236*G236*H236*I236*J236,2)</f>
        <v>1263.5999999999999</v>
      </c>
    </row>
    <row r="237" spans="1:11" ht="25.5" x14ac:dyDescent="0.2">
      <c r="A237" s="27" t="s">
        <v>309</v>
      </c>
      <c r="B237" s="1" t="s">
        <v>310</v>
      </c>
      <c r="C237" s="2" t="s">
        <v>12</v>
      </c>
      <c r="D237" s="14">
        <v>114.82</v>
      </c>
      <c r="E237" s="13"/>
      <c r="F237" s="13"/>
      <c r="G237" s="13"/>
      <c r="H237" s="13"/>
      <c r="I237" s="13"/>
      <c r="J237" s="15"/>
      <c r="K237" s="39">
        <f>ROUND(E237*F237*G237,2)</f>
        <v>0</v>
      </c>
    </row>
    <row r="238" spans="1:11" ht="25.5" x14ac:dyDescent="0.2">
      <c r="A238" s="27" t="s">
        <v>311</v>
      </c>
      <c r="B238" s="1" t="s">
        <v>17</v>
      </c>
      <c r="C238" s="2" t="s">
        <v>6</v>
      </c>
      <c r="D238" s="14">
        <v>1148.22</v>
      </c>
      <c r="E238" s="13">
        <v>72</v>
      </c>
      <c r="F238" s="13">
        <v>6</v>
      </c>
      <c r="G238" s="13"/>
      <c r="H238" s="13"/>
      <c r="I238" s="13"/>
      <c r="J238" s="15"/>
      <c r="K238" s="39">
        <f>ROUND(E238*F238,2)</f>
        <v>432</v>
      </c>
    </row>
    <row r="239" spans="1:11" ht="38.25" x14ac:dyDescent="0.2">
      <c r="A239" s="27" t="s">
        <v>312</v>
      </c>
      <c r="B239" s="1" t="s">
        <v>86</v>
      </c>
      <c r="C239" s="2" t="s">
        <v>19</v>
      </c>
      <c r="D239" s="14">
        <v>473</v>
      </c>
      <c r="E239" s="13">
        <v>72</v>
      </c>
      <c r="F239" s="13"/>
      <c r="G239" s="13"/>
      <c r="H239" s="13"/>
      <c r="I239" s="13"/>
      <c r="J239" s="15"/>
      <c r="K239" s="39">
        <f>E239*2+J239</f>
        <v>144</v>
      </c>
    </row>
    <row r="240" spans="1:11" ht="25.5" x14ac:dyDescent="0.2">
      <c r="A240" s="27" t="s">
        <v>313</v>
      </c>
      <c r="B240" s="1" t="s">
        <v>88</v>
      </c>
      <c r="C240" s="2" t="s">
        <v>7</v>
      </c>
      <c r="D240" s="14">
        <v>473</v>
      </c>
      <c r="E240" s="13">
        <v>72</v>
      </c>
      <c r="F240" s="13"/>
      <c r="G240" s="13"/>
      <c r="H240" s="13"/>
      <c r="I240" s="13"/>
      <c r="J240" s="15"/>
      <c r="K240" s="39">
        <f>E240*2+J240</f>
        <v>144</v>
      </c>
    </row>
    <row r="241" spans="1:11" x14ac:dyDescent="0.2">
      <c r="A241" s="27" t="s">
        <v>314</v>
      </c>
      <c r="B241" s="1" t="s">
        <v>18</v>
      </c>
      <c r="C241" s="2" t="s">
        <v>7</v>
      </c>
      <c r="D241" s="14">
        <v>50</v>
      </c>
      <c r="E241" s="13"/>
      <c r="F241" s="13"/>
      <c r="G241" s="13"/>
      <c r="H241" s="13"/>
      <c r="I241" s="13"/>
      <c r="J241" s="15"/>
      <c r="K241" s="39">
        <f>E241</f>
        <v>0</v>
      </c>
    </row>
    <row r="242" spans="1:11" x14ac:dyDescent="0.2">
      <c r="A242" s="27" t="s">
        <v>315</v>
      </c>
      <c r="B242" s="1" t="s">
        <v>91</v>
      </c>
      <c r="C242" s="2" t="s">
        <v>19</v>
      </c>
      <c r="D242" s="14">
        <v>473</v>
      </c>
      <c r="E242" s="13"/>
      <c r="F242" s="13"/>
      <c r="G242" s="13"/>
      <c r="H242" s="13"/>
      <c r="I242" s="13"/>
      <c r="J242" s="15"/>
      <c r="K242" s="39">
        <f>E242*2</f>
        <v>0</v>
      </c>
    </row>
    <row r="243" spans="1:11" x14ac:dyDescent="0.2">
      <c r="A243" s="26" t="s">
        <v>316</v>
      </c>
      <c r="B243" s="7" t="s">
        <v>127</v>
      </c>
      <c r="C243" s="8"/>
      <c r="D243" s="16"/>
      <c r="E243" s="17"/>
      <c r="F243" s="17"/>
      <c r="G243" s="17"/>
      <c r="H243" s="17"/>
      <c r="I243" s="17"/>
      <c r="J243" s="18"/>
      <c r="K243" s="34"/>
    </row>
    <row r="244" spans="1:11" x14ac:dyDescent="0.2">
      <c r="A244" s="27" t="s">
        <v>317</v>
      </c>
      <c r="B244" s="1" t="s">
        <v>129</v>
      </c>
      <c r="C244" s="2" t="s">
        <v>7</v>
      </c>
      <c r="D244" s="14">
        <v>58.34</v>
      </c>
      <c r="E244" s="13"/>
      <c r="F244" s="13"/>
      <c r="G244" s="13"/>
      <c r="H244" s="13"/>
      <c r="I244" s="13"/>
      <c r="J244" s="15"/>
      <c r="K244" s="40">
        <f>E244</f>
        <v>0</v>
      </c>
    </row>
    <row r="245" spans="1:11" ht="38.25" x14ac:dyDescent="0.2">
      <c r="A245" s="27" t="s">
        <v>318</v>
      </c>
      <c r="B245" s="1" t="s">
        <v>131</v>
      </c>
      <c r="C245" s="2" t="s">
        <v>12</v>
      </c>
      <c r="D245" s="14">
        <v>85.76</v>
      </c>
      <c r="E245" s="13"/>
      <c r="F245" s="13"/>
      <c r="G245" s="13"/>
      <c r="H245" s="13"/>
      <c r="I245" s="13"/>
      <c r="J245" s="15"/>
      <c r="K245" s="40">
        <f>ROUND(E245*F245*G245,2)</f>
        <v>0</v>
      </c>
    </row>
    <row r="246" spans="1:11" ht="25.5" x14ac:dyDescent="0.2">
      <c r="A246" s="27" t="s">
        <v>319</v>
      </c>
      <c r="B246" s="1" t="s">
        <v>133</v>
      </c>
      <c r="C246" s="2" t="s">
        <v>12</v>
      </c>
      <c r="D246" s="14">
        <v>7.57</v>
      </c>
      <c r="E246" s="13"/>
      <c r="F246" s="13"/>
      <c r="G246" s="13"/>
      <c r="H246" s="13"/>
      <c r="I246" s="13"/>
      <c r="J246" s="15"/>
      <c r="K246" s="40">
        <f>ROUND(E246*F246*G246,2)</f>
        <v>0</v>
      </c>
    </row>
    <row r="247" spans="1:11" ht="38.25" x14ac:dyDescent="0.2">
      <c r="A247" s="27" t="s">
        <v>320</v>
      </c>
      <c r="B247" s="1" t="s">
        <v>135</v>
      </c>
      <c r="C247" s="2" t="s">
        <v>19</v>
      </c>
      <c r="D247" s="14">
        <v>58.34</v>
      </c>
      <c r="E247" s="13"/>
      <c r="F247" s="13"/>
      <c r="G247" s="13"/>
      <c r="H247" s="13"/>
      <c r="I247" s="13"/>
      <c r="J247" s="15"/>
      <c r="K247" s="40">
        <f>E247</f>
        <v>0</v>
      </c>
    </row>
    <row r="248" spans="1:11" ht="25.5" x14ac:dyDescent="0.2">
      <c r="A248" s="27" t="s">
        <v>321</v>
      </c>
      <c r="B248" s="1" t="s">
        <v>141</v>
      </c>
      <c r="C248" s="2" t="s">
        <v>9</v>
      </c>
      <c r="D248" s="14">
        <v>4</v>
      </c>
      <c r="E248" s="13"/>
      <c r="F248" s="13"/>
      <c r="G248" s="13"/>
      <c r="H248" s="13"/>
      <c r="I248" s="13"/>
      <c r="J248" s="15"/>
      <c r="K248" s="40">
        <f>E248</f>
        <v>0</v>
      </c>
    </row>
    <row r="249" spans="1:11" ht="25.5" x14ac:dyDescent="0.2">
      <c r="A249" s="27" t="s">
        <v>322</v>
      </c>
      <c r="B249" s="1" t="s">
        <v>144</v>
      </c>
      <c r="C249" s="2" t="s">
        <v>9</v>
      </c>
      <c r="D249" s="14">
        <v>1</v>
      </c>
      <c r="E249" s="13"/>
      <c r="F249" s="13"/>
      <c r="G249" s="13"/>
      <c r="H249" s="13">
        <v>1</v>
      </c>
      <c r="I249" s="13"/>
      <c r="J249" s="15"/>
      <c r="K249" s="40">
        <f>H249</f>
        <v>1</v>
      </c>
    </row>
    <row r="250" spans="1:11" ht="25.5" x14ac:dyDescent="0.2">
      <c r="A250" s="27" t="s">
        <v>323</v>
      </c>
      <c r="B250" s="1" t="s">
        <v>139</v>
      </c>
      <c r="C250" s="2" t="s">
        <v>12</v>
      </c>
      <c r="D250" s="14">
        <v>89.87</v>
      </c>
      <c r="E250" s="13"/>
      <c r="F250" s="13"/>
      <c r="G250" s="13"/>
      <c r="H250" s="13"/>
      <c r="I250" s="13"/>
      <c r="J250" s="15"/>
      <c r="K250" s="40">
        <f>E250+I250-K246</f>
        <v>0</v>
      </c>
    </row>
    <row r="251" spans="1:11" ht="25.5" x14ac:dyDescent="0.2">
      <c r="A251" s="27" t="s">
        <v>324</v>
      </c>
      <c r="B251" s="1" t="s">
        <v>59</v>
      </c>
      <c r="C251" s="2" t="s">
        <v>16</v>
      </c>
      <c r="D251" s="14">
        <v>4044.27</v>
      </c>
      <c r="E251" s="13"/>
      <c r="F251" s="13"/>
      <c r="G251" s="13"/>
      <c r="H251" s="13"/>
      <c r="I251" s="13"/>
      <c r="J251" s="15"/>
      <c r="K251" s="40">
        <f>ROUND(E251*I251*J251,2)</f>
        <v>0</v>
      </c>
    </row>
    <row r="252" spans="1:11" x14ac:dyDescent="0.2">
      <c r="A252" s="27" t="s">
        <v>325</v>
      </c>
      <c r="B252" s="1" t="s">
        <v>71</v>
      </c>
      <c r="C252" s="2" t="s">
        <v>12</v>
      </c>
      <c r="D252" s="14">
        <v>89.87</v>
      </c>
      <c r="E252" s="13"/>
      <c r="F252" s="13"/>
      <c r="G252" s="13"/>
      <c r="H252" s="13"/>
      <c r="I252" s="13"/>
      <c r="J252" s="15"/>
      <c r="K252" s="40">
        <f>ROUND(E252*H252,2)</f>
        <v>0</v>
      </c>
    </row>
    <row r="253" spans="1:11" ht="25.5" x14ac:dyDescent="0.2">
      <c r="A253" s="27" t="s">
        <v>326</v>
      </c>
      <c r="B253" s="1" t="s">
        <v>59</v>
      </c>
      <c r="C253" s="2" t="s">
        <v>16</v>
      </c>
      <c r="D253" s="14">
        <v>2022.14</v>
      </c>
      <c r="E253" s="13"/>
      <c r="F253" s="13"/>
      <c r="G253" s="13"/>
      <c r="H253" s="13"/>
      <c r="I253" s="13"/>
      <c r="J253" s="15"/>
      <c r="K253" s="40">
        <f>ROUND(E253*I253*J253,2)</f>
        <v>0</v>
      </c>
    </row>
    <row r="254" spans="1:11" x14ac:dyDescent="0.2">
      <c r="A254" s="26" t="s">
        <v>327</v>
      </c>
      <c r="B254" s="7" t="s">
        <v>328</v>
      </c>
      <c r="C254" s="8"/>
      <c r="D254" s="16"/>
      <c r="E254" s="17"/>
      <c r="F254" s="17"/>
      <c r="G254" s="17"/>
      <c r="H254" s="17"/>
      <c r="I254" s="17"/>
      <c r="J254" s="18"/>
      <c r="K254" s="34"/>
    </row>
    <row r="255" spans="1:11" x14ac:dyDescent="0.2">
      <c r="A255" s="26" t="s">
        <v>329</v>
      </c>
      <c r="B255" s="7" t="s">
        <v>14</v>
      </c>
      <c r="C255" s="8"/>
      <c r="D255" s="16"/>
      <c r="E255" s="17"/>
      <c r="F255" s="17"/>
      <c r="G255" s="17"/>
      <c r="H255" s="17"/>
      <c r="I255" s="17"/>
      <c r="J255" s="18"/>
      <c r="K255" s="34"/>
    </row>
    <row r="256" spans="1:11" x14ac:dyDescent="0.2">
      <c r="A256" s="27" t="s">
        <v>330</v>
      </c>
      <c r="B256" s="1" t="s">
        <v>67</v>
      </c>
      <c r="C256" s="2" t="s">
        <v>19</v>
      </c>
      <c r="D256" s="14">
        <v>191.81</v>
      </c>
      <c r="E256" s="13"/>
      <c r="F256" s="13"/>
      <c r="G256" s="13"/>
      <c r="H256" s="13"/>
      <c r="I256" s="13"/>
      <c r="J256" s="15"/>
      <c r="K256" s="39">
        <f>E256</f>
        <v>0</v>
      </c>
    </row>
    <row r="257" spans="1:11" ht="25.5" x14ac:dyDescent="0.2">
      <c r="A257" s="27" t="s">
        <v>331</v>
      </c>
      <c r="B257" s="1" t="s">
        <v>69</v>
      </c>
      <c r="C257" s="2" t="s">
        <v>12</v>
      </c>
      <c r="D257" s="14">
        <v>417.83</v>
      </c>
      <c r="E257" s="13"/>
      <c r="F257" s="13"/>
      <c r="G257" s="13"/>
      <c r="H257" s="13"/>
      <c r="I257" s="13"/>
      <c r="J257" s="15"/>
      <c r="K257" s="39">
        <f>ROUND(E257*F257*G257,2)</f>
        <v>0</v>
      </c>
    </row>
    <row r="258" spans="1:11" x14ac:dyDescent="0.2">
      <c r="A258" s="27" t="s">
        <v>332</v>
      </c>
      <c r="B258" s="1" t="s">
        <v>71</v>
      </c>
      <c r="C258" s="2" t="s">
        <v>12</v>
      </c>
      <c r="D258" s="14">
        <v>425.75</v>
      </c>
      <c r="E258" s="13"/>
      <c r="F258" s="13"/>
      <c r="G258" s="13"/>
      <c r="H258" s="13"/>
      <c r="I258" s="13"/>
      <c r="J258" s="15"/>
      <c r="K258" s="39">
        <f>ROUND(E258*F258*G258*H258,2)</f>
        <v>0</v>
      </c>
    </row>
    <row r="259" spans="1:11" ht="25.5" x14ac:dyDescent="0.2">
      <c r="A259" s="27" t="s">
        <v>333</v>
      </c>
      <c r="B259" s="1" t="s">
        <v>59</v>
      </c>
      <c r="C259" s="2" t="s">
        <v>16</v>
      </c>
      <c r="D259" s="14">
        <v>9579.3799999999992</v>
      </c>
      <c r="E259" s="13"/>
      <c r="F259" s="13"/>
      <c r="G259" s="13"/>
      <c r="H259" s="13"/>
      <c r="I259" s="13"/>
      <c r="J259" s="15"/>
      <c r="K259" s="39">
        <f>ROUND(E259*F259*G259*H259*I259*J259,2)</f>
        <v>0</v>
      </c>
    </row>
    <row r="260" spans="1:11" ht="25.5" x14ac:dyDescent="0.2">
      <c r="A260" s="27" t="s">
        <v>334</v>
      </c>
      <c r="B260" s="1" t="s">
        <v>74</v>
      </c>
      <c r="C260" s="2" t="s">
        <v>6</v>
      </c>
      <c r="D260" s="14">
        <v>1138.2</v>
      </c>
      <c r="E260" s="13"/>
      <c r="F260" s="13"/>
      <c r="G260" s="13"/>
      <c r="H260" s="13"/>
      <c r="I260" s="13"/>
      <c r="J260" s="15"/>
      <c r="K260" s="39">
        <f>ROUND(E260*F260,2)</f>
        <v>0</v>
      </c>
    </row>
    <row r="261" spans="1:11" ht="38.25" x14ac:dyDescent="0.2">
      <c r="A261" s="27" t="s">
        <v>335</v>
      </c>
      <c r="B261" s="1" t="s">
        <v>76</v>
      </c>
      <c r="C261" s="2" t="s">
        <v>12</v>
      </c>
      <c r="D261" s="14">
        <v>113.82</v>
      </c>
      <c r="E261" s="13"/>
      <c r="F261" s="13"/>
      <c r="G261" s="13"/>
      <c r="H261" s="13"/>
      <c r="I261" s="13"/>
      <c r="J261" s="15"/>
      <c r="K261" s="39">
        <f>ROUND(E261*F261*G261,2)</f>
        <v>0</v>
      </c>
    </row>
    <row r="262" spans="1:11" ht="25.5" x14ac:dyDescent="0.2">
      <c r="A262" s="27" t="s">
        <v>336</v>
      </c>
      <c r="B262" s="1" t="s">
        <v>78</v>
      </c>
      <c r="C262" s="2" t="s">
        <v>12</v>
      </c>
      <c r="D262" s="14">
        <v>147.97</v>
      </c>
      <c r="E262" s="13"/>
      <c r="F262" s="13"/>
      <c r="G262" s="13"/>
      <c r="H262" s="13"/>
      <c r="I262" s="13"/>
      <c r="J262" s="15"/>
      <c r="K262" s="39">
        <f>ROUND(E262*F262*G262*H262,2)</f>
        <v>0</v>
      </c>
    </row>
    <row r="263" spans="1:11" ht="25.5" x14ac:dyDescent="0.2">
      <c r="A263" s="27" t="s">
        <v>337</v>
      </c>
      <c r="B263" s="1" t="s">
        <v>59</v>
      </c>
      <c r="C263" s="2" t="s">
        <v>16</v>
      </c>
      <c r="D263" s="14">
        <v>3329.24</v>
      </c>
      <c r="E263" s="13"/>
      <c r="F263" s="13"/>
      <c r="G263" s="13"/>
      <c r="H263" s="13"/>
      <c r="I263" s="13"/>
      <c r="J263" s="15"/>
      <c r="K263" s="39">
        <f>ROUND(E263*F263*G263*H263*I263*J263,2)</f>
        <v>0</v>
      </c>
    </row>
    <row r="264" spans="1:11" ht="25.5" x14ac:dyDescent="0.2">
      <c r="A264" s="27" t="s">
        <v>338</v>
      </c>
      <c r="B264" s="1" t="s">
        <v>339</v>
      </c>
      <c r="C264" s="2" t="s">
        <v>12</v>
      </c>
      <c r="D264" s="14">
        <v>113.62</v>
      </c>
      <c r="E264" s="13"/>
      <c r="F264" s="13"/>
      <c r="G264" s="13"/>
      <c r="H264" s="13"/>
      <c r="I264" s="13"/>
      <c r="J264" s="15"/>
      <c r="K264" s="39">
        <f>ROUND(E264*F264*G264,2)</f>
        <v>0</v>
      </c>
    </row>
    <row r="265" spans="1:11" ht="25.5" x14ac:dyDescent="0.2">
      <c r="A265" s="27" t="s">
        <v>340</v>
      </c>
      <c r="B265" s="1" t="s">
        <v>17</v>
      </c>
      <c r="C265" s="2" t="s">
        <v>6</v>
      </c>
      <c r="D265" s="14">
        <v>1138.2</v>
      </c>
      <c r="E265" s="13"/>
      <c r="F265" s="13"/>
      <c r="G265" s="13"/>
      <c r="H265" s="13"/>
      <c r="I265" s="13"/>
      <c r="J265" s="15"/>
      <c r="K265" s="39">
        <f>ROUND(E265*F265,2)+H265</f>
        <v>0</v>
      </c>
    </row>
    <row r="266" spans="1:11" ht="38.25" x14ac:dyDescent="0.2">
      <c r="A266" s="27" t="s">
        <v>341</v>
      </c>
      <c r="B266" s="1" t="s">
        <v>86</v>
      </c>
      <c r="C266" s="2" t="s">
        <v>19</v>
      </c>
      <c r="D266" s="14">
        <v>384</v>
      </c>
      <c r="E266" s="13"/>
      <c r="F266" s="13"/>
      <c r="G266" s="13"/>
      <c r="H266" s="13"/>
      <c r="I266" s="13"/>
      <c r="J266" s="15"/>
      <c r="K266" s="39">
        <f>E266*2+J266</f>
        <v>0</v>
      </c>
    </row>
    <row r="267" spans="1:11" ht="25.5" x14ac:dyDescent="0.2">
      <c r="A267" s="27" t="s">
        <v>342</v>
      </c>
      <c r="B267" s="1" t="s">
        <v>88</v>
      </c>
      <c r="C267" s="2" t="s">
        <v>7</v>
      </c>
      <c r="D267" s="14">
        <v>384</v>
      </c>
      <c r="E267" s="13"/>
      <c r="F267" s="13"/>
      <c r="G267" s="13"/>
      <c r="H267" s="13"/>
      <c r="I267" s="13"/>
      <c r="J267" s="15"/>
      <c r="K267" s="39">
        <f>E267*2+J267</f>
        <v>0</v>
      </c>
    </row>
    <row r="268" spans="1:11" x14ac:dyDescent="0.2">
      <c r="A268" s="27" t="s">
        <v>343</v>
      </c>
      <c r="B268" s="1" t="s">
        <v>18</v>
      </c>
      <c r="C268" s="2" t="s">
        <v>7</v>
      </c>
      <c r="D268" s="14">
        <v>50</v>
      </c>
      <c r="E268" s="13"/>
      <c r="F268" s="13"/>
      <c r="G268" s="13"/>
      <c r="H268" s="13"/>
      <c r="I268" s="13"/>
      <c r="J268" s="15"/>
      <c r="K268" s="39">
        <f>E268</f>
        <v>0</v>
      </c>
    </row>
    <row r="269" spans="1:11" x14ac:dyDescent="0.2">
      <c r="A269" s="27" t="s">
        <v>344</v>
      </c>
      <c r="B269" s="1" t="s">
        <v>91</v>
      </c>
      <c r="C269" s="2" t="s">
        <v>19</v>
      </c>
      <c r="D269" s="14">
        <v>384</v>
      </c>
      <c r="E269" s="13"/>
      <c r="F269" s="13"/>
      <c r="G269" s="13"/>
      <c r="H269" s="13"/>
      <c r="I269" s="13"/>
      <c r="J269" s="15"/>
      <c r="K269" s="39">
        <f>E269*2</f>
        <v>0</v>
      </c>
    </row>
    <row r="270" spans="1:11" x14ac:dyDescent="0.2">
      <c r="A270" s="26" t="s">
        <v>345</v>
      </c>
      <c r="B270" s="7" t="s">
        <v>127</v>
      </c>
      <c r="C270" s="8"/>
      <c r="D270" s="16"/>
      <c r="E270" s="17"/>
      <c r="F270" s="17"/>
      <c r="G270" s="17"/>
      <c r="H270" s="17"/>
      <c r="I270" s="17"/>
      <c r="J270" s="18"/>
      <c r="K270" s="34"/>
    </row>
    <row r="271" spans="1:11" x14ac:dyDescent="0.2">
      <c r="A271" s="27" t="s">
        <v>346</v>
      </c>
      <c r="B271" s="1" t="s">
        <v>129</v>
      </c>
      <c r="C271" s="2" t="s">
        <v>7</v>
      </c>
      <c r="D271" s="14">
        <v>13.19</v>
      </c>
      <c r="E271" s="13"/>
      <c r="F271" s="13"/>
      <c r="G271" s="13"/>
      <c r="H271" s="13"/>
      <c r="I271" s="13"/>
      <c r="J271" s="15"/>
      <c r="K271" s="40">
        <f>E271</f>
        <v>0</v>
      </c>
    </row>
    <row r="272" spans="1:11" ht="38.25" x14ac:dyDescent="0.2">
      <c r="A272" s="27" t="s">
        <v>347</v>
      </c>
      <c r="B272" s="1" t="s">
        <v>131</v>
      </c>
      <c r="C272" s="2" t="s">
        <v>12</v>
      </c>
      <c r="D272" s="14">
        <v>19.39</v>
      </c>
      <c r="E272" s="13"/>
      <c r="F272" s="13"/>
      <c r="G272" s="13"/>
      <c r="H272" s="13"/>
      <c r="I272" s="13"/>
      <c r="J272" s="15"/>
      <c r="K272" s="40">
        <f>ROUND(E272*F272*G272,2)</f>
        <v>0</v>
      </c>
    </row>
    <row r="273" spans="1:11" ht="25.5" x14ac:dyDescent="0.2">
      <c r="A273" s="27" t="s">
        <v>348</v>
      </c>
      <c r="B273" s="1" t="s">
        <v>133</v>
      </c>
      <c r="C273" s="2" t="s">
        <v>12</v>
      </c>
      <c r="D273" s="14">
        <v>1.38</v>
      </c>
      <c r="E273" s="13"/>
      <c r="F273" s="13"/>
      <c r="G273" s="13"/>
      <c r="H273" s="13"/>
      <c r="I273" s="13"/>
      <c r="J273" s="15"/>
      <c r="K273" s="40">
        <f>ROUND(E273*F273*G273,2)</f>
        <v>0</v>
      </c>
    </row>
    <row r="274" spans="1:11" ht="38.25" x14ac:dyDescent="0.2">
      <c r="A274" s="27" t="s">
        <v>349</v>
      </c>
      <c r="B274" s="1" t="s">
        <v>135</v>
      </c>
      <c r="C274" s="2" t="s">
        <v>19</v>
      </c>
      <c r="D274" s="14">
        <v>13.19</v>
      </c>
      <c r="E274" s="13"/>
      <c r="F274" s="13"/>
      <c r="G274" s="13"/>
      <c r="H274" s="13"/>
      <c r="I274" s="13"/>
      <c r="J274" s="15"/>
      <c r="K274" s="40">
        <f>E274</f>
        <v>0</v>
      </c>
    </row>
    <row r="275" spans="1:11" ht="25.5" x14ac:dyDescent="0.2">
      <c r="A275" s="27" t="s">
        <v>350</v>
      </c>
      <c r="B275" s="1" t="s">
        <v>141</v>
      </c>
      <c r="C275" s="2" t="s">
        <v>9</v>
      </c>
      <c r="D275" s="14">
        <v>4</v>
      </c>
      <c r="E275" s="13"/>
      <c r="F275" s="13"/>
      <c r="G275" s="13"/>
      <c r="H275" s="13"/>
      <c r="I275" s="13"/>
      <c r="J275" s="15"/>
      <c r="K275" s="40"/>
    </row>
    <row r="276" spans="1:11" x14ac:dyDescent="0.2">
      <c r="A276" s="27" t="s">
        <v>351</v>
      </c>
      <c r="B276" s="1" t="s">
        <v>352</v>
      </c>
      <c r="C276" s="2" t="s">
        <v>10</v>
      </c>
      <c r="D276" s="14">
        <v>3</v>
      </c>
      <c r="E276" s="13"/>
      <c r="F276" s="13"/>
      <c r="G276" s="13"/>
      <c r="H276" s="13"/>
      <c r="I276" s="13"/>
      <c r="J276" s="15"/>
      <c r="K276" s="40"/>
    </row>
    <row r="277" spans="1:11" x14ac:dyDescent="0.2">
      <c r="A277" s="27" t="s">
        <v>353</v>
      </c>
      <c r="B277" s="1" t="s">
        <v>354</v>
      </c>
      <c r="C277" s="2" t="s">
        <v>7</v>
      </c>
      <c r="D277" s="14">
        <v>4</v>
      </c>
      <c r="E277" s="13"/>
      <c r="F277" s="13"/>
      <c r="G277" s="13"/>
      <c r="H277" s="13"/>
      <c r="I277" s="13"/>
      <c r="J277" s="15"/>
      <c r="K277" s="40"/>
    </row>
    <row r="278" spans="1:11" ht="25.5" x14ac:dyDescent="0.2">
      <c r="A278" s="27" t="s">
        <v>355</v>
      </c>
      <c r="B278" s="1" t="s">
        <v>144</v>
      </c>
      <c r="C278" s="2" t="s">
        <v>9</v>
      </c>
      <c r="D278" s="14">
        <v>1</v>
      </c>
      <c r="E278" s="13"/>
      <c r="F278" s="13"/>
      <c r="G278" s="13"/>
      <c r="H278" s="13"/>
      <c r="I278" s="13"/>
      <c r="J278" s="15"/>
      <c r="K278" s="40">
        <f>E278</f>
        <v>0</v>
      </c>
    </row>
    <row r="279" spans="1:11" ht="38.25" x14ac:dyDescent="0.2">
      <c r="A279" s="27" t="s">
        <v>356</v>
      </c>
      <c r="B279" s="1" t="s">
        <v>357</v>
      </c>
      <c r="C279" s="2" t="s">
        <v>12</v>
      </c>
      <c r="D279" s="14">
        <v>7.82</v>
      </c>
      <c r="E279" s="13"/>
      <c r="F279" s="13"/>
      <c r="G279" s="13"/>
      <c r="H279" s="13"/>
      <c r="I279" s="13"/>
      <c r="J279" s="15"/>
      <c r="K279" s="40">
        <f>E279+I279-K273</f>
        <v>0</v>
      </c>
    </row>
    <row r="280" spans="1:11" ht="25.5" x14ac:dyDescent="0.2">
      <c r="A280" s="27" t="s">
        <v>358</v>
      </c>
      <c r="B280" s="1" t="s">
        <v>78</v>
      </c>
      <c r="C280" s="2" t="s">
        <v>12</v>
      </c>
      <c r="D280" s="14">
        <v>10.16</v>
      </c>
      <c r="E280" s="13"/>
      <c r="F280" s="13"/>
      <c r="G280" s="13"/>
      <c r="H280" s="13"/>
      <c r="I280" s="13"/>
      <c r="J280" s="15"/>
      <c r="K280" s="40"/>
    </row>
    <row r="281" spans="1:11" ht="25.5" x14ac:dyDescent="0.2">
      <c r="A281" s="27" t="s">
        <v>359</v>
      </c>
      <c r="B281" s="1" t="s">
        <v>59</v>
      </c>
      <c r="C281" s="2" t="s">
        <v>16</v>
      </c>
      <c r="D281" s="14">
        <v>457.18</v>
      </c>
      <c r="E281" s="13"/>
      <c r="F281" s="13"/>
      <c r="G281" s="13"/>
      <c r="H281" s="13"/>
      <c r="I281" s="13"/>
      <c r="J281" s="15"/>
      <c r="K281" s="40"/>
    </row>
    <row r="282" spans="1:11" x14ac:dyDescent="0.2">
      <c r="A282" s="27" t="s">
        <v>360</v>
      </c>
      <c r="B282" s="1" t="s">
        <v>71</v>
      </c>
      <c r="C282" s="2" t="s">
        <v>12</v>
      </c>
      <c r="D282" s="14">
        <v>15.05</v>
      </c>
      <c r="E282" s="13"/>
      <c r="F282" s="13"/>
      <c r="G282" s="13"/>
      <c r="H282" s="13"/>
      <c r="I282" s="13"/>
      <c r="J282" s="15"/>
      <c r="K282" s="40">
        <f>ROUND(E282*H282,2)</f>
        <v>0</v>
      </c>
    </row>
    <row r="283" spans="1:11" ht="25.5" x14ac:dyDescent="0.2">
      <c r="A283" s="27" t="s">
        <v>361</v>
      </c>
      <c r="B283" s="1" t="s">
        <v>59</v>
      </c>
      <c r="C283" s="2" t="s">
        <v>16</v>
      </c>
      <c r="D283" s="14">
        <v>338.55</v>
      </c>
      <c r="E283" s="13"/>
      <c r="F283" s="13"/>
      <c r="G283" s="13"/>
      <c r="H283" s="13"/>
      <c r="I283" s="13"/>
      <c r="J283" s="15"/>
      <c r="K283" s="40">
        <f>ROUND(E283*I283*J283,2)</f>
        <v>0</v>
      </c>
    </row>
    <row r="284" spans="1:11" x14ac:dyDescent="0.2">
      <c r="A284" s="26" t="s">
        <v>362</v>
      </c>
      <c r="B284" s="7" t="s">
        <v>363</v>
      </c>
      <c r="C284" s="8"/>
      <c r="D284" s="16"/>
      <c r="E284" s="17"/>
      <c r="F284" s="17"/>
      <c r="G284" s="17"/>
      <c r="H284" s="17"/>
      <c r="I284" s="17"/>
      <c r="J284" s="18"/>
      <c r="K284" s="34"/>
    </row>
    <row r="285" spans="1:11" x14ac:dyDescent="0.2">
      <c r="A285" s="26" t="s">
        <v>364</v>
      </c>
      <c r="B285" s="7" t="s">
        <v>14</v>
      </c>
      <c r="C285" s="8"/>
      <c r="D285" s="16"/>
      <c r="E285" s="17"/>
      <c r="F285" s="17"/>
      <c r="G285" s="17"/>
      <c r="H285" s="17"/>
      <c r="I285" s="17"/>
      <c r="J285" s="18"/>
      <c r="K285" s="34"/>
    </row>
    <row r="286" spans="1:11" x14ac:dyDescent="0.2">
      <c r="A286" s="27" t="s">
        <v>365</v>
      </c>
      <c r="B286" s="1" t="s">
        <v>67</v>
      </c>
      <c r="C286" s="2" t="s">
        <v>19</v>
      </c>
      <c r="D286" s="14">
        <v>390</v>
      </c>
      <c r="E286" s="13"/>
      <c r="F286" s="13"/>
      <c r="G286" s="13"/>
      <c r="H286" s="13"/>
      <c r="I286" s="13"/>
      <c r="J286" s="15"/>
      <c r="K286" s="39">
        <f>E286</f>
        <v>0</v>
      </c>
    </row>
    <row r="287" spans="1:11" ht="25.5" x14ac:dyDescent="0.2">
      <c r="A287" s="27" t="s">
        <v>366</v>
      </c>
      <c r="B287" s="1" t="s">
        <v>69</v>
      </c>
      <c r="C287" s="2" t="s">
        <v>12</v>
      </c>
      <c r="D287" s="14">
        <v>2092.89</v>
      </c>
      <c r="E287" s="13"/>
      <c r="F287" s="13"/>
      <c r="G287" s="13"/>
      <c r="H287" s="13"/>
      <c r="I287" s="13"/>
      <c r="J287" s="15"/>
      <c r="K287" s="39">
        <f>ROUND(E287*F287*G287,2)</f>
        <v>0</v>
      </c>
    </row>
    <row r="288" spans="1:11" x14ac:dyDescent="0.2">
      <c r="A288" s="27" t="s">
        <v>367</v>
      </c>
      <c r="B288" s="1" t="s">
        <v>71</v>
      </c>
      <c r="C288" s="2" t="s">
        <v>12</v>
      </c>
      <c r="D288" s="14">
        <v>1954.43</v>
      </c>
      <c r="E288" s="13"/>
      <c r="F288" s="13"/>
      <c r="G288" s="13"/>
      <c r="H288" s="13"/>
      <c r="I288" s="13"/>
      <c r="J288" s="15"/>
      <c r="K288" s="39">
        <f>ROUND(E288*F288*G288*H288,2)</f>
        <v>0</v>
      </c>
    </row>
    <row r="289" spans="1:11" ht="25.5" x14ac:dyDescent="0.2">
      <c r="A289" s="27" t="s">
        <v>368</v>
      </c>
      <c r="B289" s="1" t="s">
        <v>369</v>
      </c>
      <c r="C289" s="2" t="s">
        <v>16</v>
      </c>
      <c r="D289" s="14">
        <v>57690.07</v>
      </c>
      <c r="E289" s="13"/>
      <c r="F289" s="13"/>
      <c r="G289" s="13"/>
      <c r="H289" s="13"/>
      <c r="I289" s="13"/>
      <c r="J289" s="15"/>
      <c r="K289" s="39">
        <f>ROUND(E289*F289*G289*H289*I289*J289,2)</f>
        <v>0</v>
      </c>
    </row>
    <row r="290" spans="1:11" ht="25.5" x14ac:dyDescent="0.2">
      <c r="A290" s="27" t="s">
        <v>370</v>
      </c>
      <c r="B290" s="1" t="s">
        <v>74</v>
      </c>
      <c r="C290" s="2" t="s">
        <v>6</v>
      </c>
      <c r="D290" s="14">
        <v>2440</v>
      </c>
      <c r="E290" s="13"/>
      <c r="F290" s="13"/>
      <c r="G290" s="13"/>
      <c r="H290" s="13"/>
      <c r="I290" s="13"/>
      <c r="J290" s="15"/>
      <c r="K290" s="39">
        <f>ROUND(E290*F290,2)</f>
        <v>0</v>
      </c>
    </row>
    <row r="291" spans="1:11" ht="38.25" x14ac:dyDescent="0.2">
      <c r="A291" s="27" t="s">
        <v>371</v>
      </c>
      <c r="B291" s="1" t="s">
        <v>76</v>
      </c>
      <c r="C291" s="2" t="s">
        <v>12</v>
      </c>
      <c r="D291" s="14">
        <v>244</v>
      </c>
      <c r="E291" s="13"/>
      <c r="F291" s="13"/>
      <c r="G291" s="13"/>
      <c r="H291" s="13"/>
      <c r="I291" s="13"/>
      <c r="J291" s="15"/>
      <c r="K291" s="39">
        <f>ROUND(E291*F291*G291,2)</f>
        <v>0</v>
      </c>
    </row>
    <row r="292" spans="1:11" ht="25.5" x14ac:dyDescent="0.2">
      <c r="A292" s="27" t="s">
        <v>372</v>
      </c>
      <c r="B292" s="1" t="s">
        <v>78</v>
      </c>
      <c r="C292" s="2" t="s">
        <v>12</v>
      </c>
      <c r="D292" s="14">
        <v>317.2</v>
      </c>
      <c r="E292" s="13"/>
      <c r="F292" s="13"/>
      <c r="G292" s="13"/>
      <c r="H292" s="13"/>
      <c r="I292" s="13"/>
      <c r="J292" s="15"/>
      <c r="K292" s="39">
        <f>ROUND(E292*F292*G292*H292,2)</f>
        <v>0</v>
      </c>
    </row>
    <row r="293" spans="1:11" ht="25.5" x14ac:dyDescent="0.2">
      <c r="A293" s="27" t="s">
        <v>373</v>
      </c>
      <c r="B293" s="1" t="s">
        <v>369</v>
      </c>
      <c r="C293" s="2" t="s">
        <v>16</v>
      </c>
      <c r="D293" s="14">
        <v>7137</v>
      </c>
      <c r="E293" s="13"/>
      <c r="F293" s="13"/>
      <c r="G293" s="13"/>
      <c r="H293" s="13"/>
      <c r="I293" s="13"/>
      <c r="J293" s="15"/>
      <c r="K293" s="39">
        <f>ROUND(E293*F293*G293*H293*I293*J293,2)</f>
        <v>0</v>
      </c>
    </row>
    <row r="294" spans="1:11" ht="25.5" x14ac:dyDescent="0.2">
      <c r="A294" s="27" t="s">
        <v>374</v>
      </c>
      <c r="B294" s="1" t="s">
        <v>375</v>
      </c>
      <c r="C294" s="2" t="s">
        <v>12</v>
      </c>
      <c r="D294" s="14">
        <v>244</v>
      </c>
      <c r="E294" s="13"/>
      <c r="F294" s="13"/>
      <c r="G294" s="13"/>
      <c r="H294" s="13"/>
      <c r="I294" s="13"/>
      <c r="J294" s="15"/>
      <c r="K294" s="39">
        <f>ROUND(E294*F294*G294,2)</f>
        <v>0</v>
      </c>
    </row>
    <row r="295" spans="1:11" ht="25.5" x14ac:dyDescent="0.2">
      <c r="A295" s="27" t="s">
        <v>376</v>
      </c>
      <c r="B295" s="1" t="s">
        <v>17</v>
      </c>
      <c r="C295" s="2" t="s">
        <v>6</v>
      </c>
      <c r="D295" s="14">
        <v>2539.08</v>
      </c>
      <c r="E295" s="13"/>
      <c r="F295" s="13"/>
      <c r="G295" s="13"/>
      <c r="H295" s="13"/>
      <c r="I295" s="13"/>
      <c r="J295" s="15"/>
      <c r="K295" s="39">
        <f>ROUND(E295*F295,2)</f>
        <v>0</v>
      </c>
    </row>
    <row r="296" spans="1:11" ht="38.25" x14ac:dyDescent="0.2">
      <c r="A296" s="27" t="s">
        <v>377</v>
      </c>
      <c r="B296" s="1" t="s">
        <v>86</v>
      </c>
      <c r="C296" s="2" t="s">
        <v>19</v>
      </c>
      <c r="D296" s="14">
        <v>780</v>
      </c>
      <c r="E296" s="13"/>
      <c r="F296" s="13"/>
      <c r="G296" s="13"/>
      <c r="H296" s="13"/>
      <c r="I296" s="13"/>
      <c r="J296" s="15"/>
      <c r="K296" s="39">
        <f>E296*2+J296</f>
        <v>0</v>
      </c>
    </row>
    <row r="297" spans="1:11" ht="25.5" x14ac:dyDescent="0.2">
      <c r="A297" s="27" t="s">
        <v>378</v>
      </c>
      <c r="B297" s="1" t="s">
        <v>88</v>
      </c>
      <c r="C297" s="2" t="s">
        <v>7</v>
      </c>
      <c r="D297" s="14">
        <v>780</v>
      </c>
      <c r="E297" s="13"/>
      <c r="F297" s="13"/>
      <c r="G297" s="13"/>
      <c r="H297" s="13"/>
      <c r="I297" s="13"/>
      <c r="J297" s="15"/>
      <c r="K297" s="39">
        <f>E297*2+J297</f>
        <v>0</v>
      </c>
    </row>
    <row r="298" spans="1:11" x14ac:dyDescent="0.2">
      <c r="A298" s="27" t="s">
        <v>379</v>
      </c>
      <c r="B298" s="1" t="s">
        <v>18</v>
      </c>
      <c r="C298" s="2" t="s">
        <v>7</v>
      </c>
      <c r="D298" s="14">
        <v>50</v>
      </c>
      <c r="E298" s="13"/>
      <c r="F298" s="13"/>
      <c r="G298" s="13"/>
      <c r="H298" s="13"/>
      <c r="I298" s="13"/>
      <c r="J298" s="15"/>
      <c r="K298" s="39">
        <f>E298</f>
        <v>0</v>
      </c>
    </row>
    <row r="299" spans="1:11" x14ac:dyDescent="0.2">
      <c r="A299" s="27" t="s">
        <v>380</v>
      </c>
      <c r="B299" s="1" t="s">
        <v>91</v>
      </c>
      <c r="C299" s="2" t="s">
        <v>19</v>
      </c>
      <c r="D299" s="14">
        <v>780</v>
      </c>
      <c r="E299" s="13"/>
      <c r="F299" s="13"/>
      <c r="G299" s="13"/>
      <c r="H299" s="13"/>
      <c r="I299" s="13"/>
      <c r="J299" s="15"/>
      <c r="K299" s="39">
        <f>E299*2</f>
        <v>0</v>
      </c>
    </row>
    <row r="300" spans="1:11" x14ac:dyDescent="0.2">
      <c r="A300" s="26" t="s">
        <v>381</v>
      </c>
      <c r="B300" s="7" t="s">
        <v>127</v>
      </c>
      <c r="C300" s="8"/>
      <c r="D300" s="16"/>
      <c r="E300" s="17"/>
      <c r="F300" s="17"/>
      <c r="G300" s="17"/>
      <c r="H300" s="17"/>
      <c r="I300" s="17"/>
      <c r="J300" s="18"/>
      <c r="K300" s="34"/>
    </row>
    <row r="301" spans="1:11" x14ac:dyDescent="0.2">
      <c r="A301" s="27" t="s">
        <v>382</v>
      </c>
      <c r="B301" s="1" t="s">
        <v>129</v>
      </c>
      <c r="C301" s="2" t="s">
        <v>7</v>
      </c>
      <c r="D301" s="14">
        <v>249.03</v>
      </c>
      <c r="E301" s="13"/>
      <c r="F301" s="13"/>
      <c r="G301" s="13"/>
      <c r="H301" s="13"/>
      <c r="I301" s="13"/>
      <c r="J301" s="15"/>
      <c r="K301" s="40">
        <f>E301</f>
        <v>0</v>
      </c>
    </row>
    <row r="302" spans="1:11" ht="38.25" x14ac:dyDescent="0.2">
      <c r="A302" s="27" t="s">
        <v>383</v>
      </c>
      <c r="B302" s="1" t="s">
        <v>131</v>
      </c>
      <c r="C302" s="2" t="s">
        <v>12</v>
      </c>
      <c r="D302" s="14">
        <v>417.49</v>
      </c>
      <c r="E302" s="13"/>
      <c r="F302" s="13"/>
      <c r="G302" s="13"/>
      <c r="H302" s="13"/>
      <c r="I302" s="13"/>
      <c r="J302" s="15"/>
      <c r="K302" s="40">
        <f>ROUND(E302*F302*G302,2)</f>
        <v>0</v>
      </c>
    </row>
    <row r="303" spans="1:11" ht="25.5" x14ac:dyDescent="0.2">
      <c r="A303" s="27" t="s">
        <v>384</v>
      </c>
      <c r="B303" s="1" t="s">
        <v>133</v>
      </c>
      <c r="C303" s="2" t="s">
        <v>12</v>
      </c>
      <c r="D303" s="14">
        <v>29</v>
      </c>
      <c r="E303" s="13"/>
      <c r="F303" s="13"/>
      <c r="G303" s="13"/>
      <c r="H303" s="13"/>
      <c r="I303" s="13"/>
      <c r="J303" s="15"/>
      <c r="K303" s="40">
        <f>ROUND(E303*F303*G303,2)</f>
        <v>0</v>
      </c>
    </row>
    <row r="304" spans="1:11" ht="25.5" x14ac:dyDescent="0.2">
      <c r="A304" s="27" t="s">
        <v>385</v>
      </c>
      <c r="B304" s="1" t="s">
        <v>139</v>
      </c>
      <c r="C304" s="2" t="s">
        <v>12</v>
      </c>
      <c r="D304" s="14">
        <v>422.36</v>
      </c>
      <c r="E304" s="13"/>
      <c r="F304" s="13"/>
      <c r="G304" s="13"/>
      <c r="H304" s="13"/>
      <c r="I304" s="13"/>
      <c r="J304" s="15"/>
      <c r="K304" s="40">
        <f>E304+I304-K303</f>
        <v>0</v>
      </c>
    </row>
    <row r="305" spans="1:11" ht="25.5" x14ac:dyDescent="0.2">
      <c r="A305" s="27" t="s">
        <v>386</v>
      </c>
      <c r="B305" s="1" t="s">
        <v>59</v>
      </c>
      <c r="C305" s="2" t="s">
        <v>16</v>
      </c>
      <c r="D305" s="14">
        <v>19006.169999999998</v>
      </c>
      <c r="E305" s="13"/>
      <c r="F305" s="13"/>
      <c r="G305" s="13"/>
      <c r="H305" s="13"/>
      <c r="I305" s="13"/>
      <c r="J305" s="15"/>
      <c r="K305" s="40">
        <f>ROUND(E305*I305*J305,2)</f>
        <v>0</v>
      </c>
    </row>
    <row r="306" spans="1:11" ht="38.25" x14ac:dyDescent="0.2">
      <c r="A306" s="27" t="s">
        <v>387</v>
      </c>
      <c r="B306" s="1" t="s">
        <v>135</v>
      </c>
      <c r="C306" s="2" t="s">
        <v>19</v>
      </c>
      <c r="D306" s="14">
        <v>167.41</v>
      </c>
      <c r="E306" s="13"/>
      <c r="F306" s="13"/>
      <c r="G306" s="13"/>
      <c r="H306" s="13"/>
      <c r="I306" s="13"/>
      <c r="J306" s="15"/>
      <c r="K306" s="40">
        <f>E306</f>
        <v>0</v>
      </c>
    </row>
    <row r="307" spans="1:11" ht="38.25" x14ac:dyDescent="0.2">
      <c r="A307" s="27" t="s">
        <v>388</v>
      </c>
      <c r="B307" s="1" t="s">
        <v>137</v>
      </c>
      <c r="C307" s="2" t="s">
        <v>19</v>
      </c>
      <c r="D307" s="14">
        <v>81.62</v>
      </c>
      <c r="E307" s="13"/>
      <c r="F307" s="13"/>
      <c r="G307" s="13"/>
      <c r="H307" s="13"/>
      <c r="I307" s="13"/>
      <c r="J307" s="15"/>
      <c r="K307" s="40">
        <f>E307</f>
        <v>0</v>
      </c>
    </row>
    <row r="308" spans="1:11" ht="25.5" x14ac:dyDescent="0.2">
      <c r="A308" s="27" t="s">
        <v>389</v>
      </c>
      <c r="B308" s="1" t="s">
        <v>141</v>
      </c>
      <c r="C308" s="2" t="s">
        <v>9</v>
      </c>
      <c r="D308" s="14">
        <v>16</v>
      </c>
      <c r="E308" s="13"/>
      <c r="F308" s="13"/>
      <c r="G308" s="13"/>
      <c r="H308" s="13"/>
      <c r="I308" s="13"/>
      <c r="J308" s="15"/>
      <c r="K308" s="40">
        <f>H308</f>
        <v>0</v>
      </c>
    </row>
    <row r="309" spans="1:11" x14ac:dyDescent="0.2">
      <c r="A309" s="27" t="s">
        <v>390</v>
      </c>
      <c r="B309" s="1" t="s">
        <v>352</v>
      </c>
      <c r="C309" s="2" t="s">
        <v>10</v>
      </c>
      <c r="D309" s="14">
        <v>1</v>
      </c>
      <c r="E309" s="13"/>
      <c r="F309" s="13"/>
      <c r="G309" s="13"/>
      <c r="H309" s="13"/>
      <c r="I309" s="13"/>
      <c r="J309" s="15"/>
      <c r="K309" s="40">
        <f>H309</f>
        <v>0</v>
      </c>
    </row>
    <row r="310" spans="1:11" ht="25.5" x14ac:dyDescent="0.2">
      <c r="A310" s="27" t="s">
        <v>391</v>
      </c>
      <c r="B310" s="1" t="s">
        <v>144</v>
      </c>
      <c r="C310" s="2" t="s">
        <v>9</v>
      </c>
      <c r="D310" s="14">
        <v>6</v>
      </c>
      <c r="E310" s="13"/>
      <c r="F310" s="13"/>
      <c r="G310" s="13"/>
      <c r="H310" s="13"/>
      <c r="I310" s="13"/>
      <c r="J310" s="15"/>
      <c r="K310" s="40">
        <f>H310</f>
        <v>0</v>
      </c>
    </row>
    <row r="311" spans="1:11" x14ac:dyDescent="0.2">
      <c r="A311" s="27" t="s">
        <v>392</v>
      </c>
      <c r="B311" s="1" t="s">
        <v>71</v>
      </c>
      <c r="C311" s="2" t="s">
        <v>12</v>
      </c>
      <c r="D311" s="14">
        <v>297.33999999999997</v>
      </c>
      <c r="E311" s="13"/>
      <c r="F311" s="13"/>
      <c r="G311" s="13"/>
      <c r="H311" s="13"/>
      <c r="I311" s="13"/>
      <c r="J311" s="15"/>
      <c r="K311" s="40">
        <f>ROUND(E311*H311,2)</f>
        <v>0</v>
      </c>
    </row>
    <row r="312" spans="1:11" ht="25.5" x14ac:dyDescent="0.2">
      <c r="A312" s="27" t="s">
        <v>393</v>
      </c>
      <c r="B312" s="1" t="s">
        <v>369</v>
      </c>
      <c r="C312" s="2" t="s">
        <v>16</v>
      </c>
      <c r="D312" s="14">
        <v>6690.17</v>
      </c>
      <c r="E312" s="13"/>
      <c r="F312" s="13"/>
      <c r="G312" s="13"/>
      <c r="H312" s="13"/>
      <c r="I312" s="13"/>
      <c r="J312" s="15"/>
      <c r="K312" s="40">
        <f>ROUND(E312*I312*J312,2)</f>
        <v>0</v>
      </c>
    </row>
    <row r="313" spans="1:11" x14ac:dyDescent="0.2">
      <c r="A313" s="26" t="s">
        <v>394</v>
      </c>
      <c r="B313" s="7" t="s">
        <v>395</v>
      </c>
      <c r="C313" s="8"/>
      <c r="D313" s="16"/>
      <c r="E313" s="17"/>
      <c r="F313" s="17"/>
      <c r="G313" s="17"/>
      <c r="H313" s="17"/>
      <c r="I313" s="17"/>
      <c r="J313" s="18"/>
      <c r="K313" s="34"/>
    </row>
    <row r="314" spans="1:11" x14ac:dyDescent="0.2">
      <c r="A314" s="26" t="s">
        <v>396</v>
      </c>
      <c r="B314" s="7" t="s">
        <v>14</v>
      </c>
      <c r="C314" s="8"/>
      <c r="D314" s="16"/>
      <c r="E314" s="17"/>
      <c r="F314" s="17"/>
      <c r="G314" s="17"/>
      <c r="H314" s="17"/>
      <c r="I314" s="17"/>
      <c r="J314" s="18"/>
      <c r="K314" s="34"/>
    </row>
    <row r="315" spans="1:11" x14ac:dyDescent="0.2">
      <c r="A315" s="27" t="s">
        <v>397</v>
      </c>
      <c r="B315" s="1" t="s">
        <v>67</v>
      </c>
      <c r="C315" s="2" t="s">
        <v>19</v>
      </c>
      <c r="D315" s="14">
        <v>462.38</v>
      </c>
      <c r="E315" s="13"/>
      <c r="F315" s="13"/>
      <c r="G315" s="13"/>
      <c r="H315" s="13"/>
      <c r="I315" s="13"/>
      <c r="J315" s="15"/>
      <c r="K315" s="39">
        <f>E315</f>
        <v>0</v>
      </c>
    </row>
    <row r="316" spans="1:11" ht="25.5" x14ac:dyDescent="0.2">
      <c r="A316" s="27" t="s">
        <v>398</v>
      </c>
      <c r="B316" s="1" t="s">
        <v>69</v>
      </c>
      <c r="C316" s="2" t="s">
        <v>12</v>
      </c>
      <c r="D316" s="14">
        <v>1372.82</v>
      </c>
      <c r="E316" s="13"/>
      <c r="F316" s="13"/>
      <c r="G316" s="13"/>
      <c r="H316" s="13"/>
      <c r="I316" s="13"/>
      <c r="J316" s="15"/>
      <c r="K316" s="39">
        <f>ROUND(E316*F316*G316,2)</f>
        <v>0</v>
      </c>
    </row>
    <row r="317" spans="1:11" x14ac:dyDescent="0.2">
      <c r="A317" s="27" t="s">
        <v>399</v>
      </c>
      <c r="B317" s="1" t="s">
        <v>71</v>
      </c>
      <c r="C317" s="2" t="s">
        <v>12</v>
      </c>
      <c r="D317" s="14">
        <v>1703.69</v>
      </c>
      <c r="E317" s="13"/>
      <c r="F317" s="13"/>
      <c r="G317" s="13"/>
      <c r="H317" s="13"/>
      <c r="I317" s="13"/>
      <c r="J317" s="15"/>
      <c r="K317" s="39">
        <f>ROUND(E317*F317*G317*H317,2)</f>
        <v>0</v>
      </c>
    </row>
    <row r="318" spans="1:11" ht="25.5" x14ac:dyDescent="0.2">
      <c r="A318" s="27" t="s">
        <v>400</v>
      </c>
      <c r="B318" s="1" t="s">
        <v>59</v>
      </c>
      <c r="C318" s="2" t="s">
        <v>16</v>
      </c>
      <c r="D318" s="14">
        <v>38333</v>
      </c>
      <c r="E318" s="13"/>
      <c r="F318" s="13"/>
      <c r="G318" s="13"/>
      <c r="H318" s="13"/>
      <c r="I318" s="13"/>
      <c r="J318" s="15"/>
      <c r="K318" s="39">
        <f>ROUND(E318*F318*G318*H318*I318*J318,2)</f>
        <v>0</v>
      </c>
    </row>
    <row r="319" spans="1:11" ht="25.5" x14ac:dyDescent="0.2">
      <c r="A319" s="27" t="s">
        <v>401</v>
      </c>
      <c r="B319" s="1" t="s">
        <v>74</v>
      </c>
      <c r="C319" s="2" t="s">
        <v>6</v>
      </c>
      <c r="D319" s="14">
        <v>3236.69</v>
      </c>
      <c r="E319" s="13"/>
      <c r="F319" s="13"/>
      <c r="G319" s="13"/>
      <c r="H319" s="13"/>
      <c r="I319" s="13"/>
      <c r="J319" s="15"/>
      <c r="K319" s="39">
        <f>ROUND(E319*F319,2)</f>
        <v>0</v>
      </c>
    </row>
    <row r="320" spans="1:11" ht="38.25" x14ac:dyDescent="0.2">
      <c r="A320" s="27" t="s">
        <v>402</v>
      </c>
      <c r="B320" s="1" t="s">
        <v>76</v>
      </c>
      <c r="C320" s="2" t="s">
        <v>12</v>
      </c>
      <c r="D320" s="14">
        <v>323.67</v>
      </c>
      <c r="E320" s="13"/>
      <c r="F320" s="13"/>
      <c r="G320" s="13"/>
      <c r="H320" s="13"/>
      <c r="I320" s="13"/>
      <c r="J320" s="15"/>
      <c r="K320" s="39">
        <f>ROUND(E320*F320*G320,2)</f>
        <v>0</v>
      </c>
    </row>
    <row r="321" spans="1:11" ht="25.5" x14ac:dyDescent="0.2">
      <c r="A321" s="27" t="s">
        <v>403</v>
      </c>
      <c r="B321" s="1" t="s">
        <v>78</v>
      </c>
      <c r="C321" s="2" t="s">
        <v>12</v>
      </c>
      <c r="D321" s="14">
        <v>420.77</v>
      </c>
      <c r="E321" s="13"/>
      <c r="F321" s="13"/>
      <c r="G321" s="13"/>
      <c r="H321" s="13"/>
      <c r="I321" s="13"/>
      <c r="J321" s="15"/>
      <c r="K321" s="39">
        <f>ROUND(E321*F321*G321*H321,2)</f>
        <v>0</v>
      </c>
    </row>
    <row r="322" spans="1:11" ht="25.5" x14ac:dyDescent="0.2">
      <c r="A322" s="27" t="s">
        <v>404</v>
      </c>
      <c r="B322" s="1" t="s">
        <v>59</v>
      </c>
      <c r="C322" s="2" t="s">
        <v>16</v>
      </c>
      <c r="D322" s="14">
        <v>9467.32</v>
      </c>
      <c r="E322" s="13"/>
      <c r="F322" s="13"/>
      <c r="G322" s="13"/>
      <c r="H322" s="13"/>
      <c r="I322" s="13"/>
      <c r="J322" s="15"/>
      <c r="K322" s="39">
        <f>ROUND(E322*F322*G322*H322*I322*J322,2)</f>
        <v>0</v>
      </c>
    </row>
    <row r="323" spans="1:11" ht="25.5" x14ac:dyDescent="0.2">
      <c r="A323" s="27" t="s">
        <v>405</v>
      </c>
      <c r="B323" s="1" t="s">
        <v>375</v>
      </c>
      <c r="C323" s="2" t="s">
        <v>12</v>
      </c>
      <c r="D323" s="14">
        <v>323.67</v>
      </c>
      <c r="E323" s="13"/>
      <c r="F323" s="13"/>
      <c r="G323" s="13"/>
      <c r="H323" s="13"/>
      <c r="I323" s="13"/>
      <c r="J323" s="15"/>
      <c r="K323" s="39">
        <f>ROUND(E323*F323*G323,2)</f>
        <v>0</v>
      </c>
    </row>
    <row r="324" spans="1:11" ht="25.5" x14ac:dyDescent="0.2">
      <c r="A324" s="27" t="s">
        <v>406</v>
      </c>
      <c r="B324" s="1" t="s">
        <v>17</v>
      </c>
      <c r="C324" s="2" t="s">
        <v>6</v>
      </c>
      <c r="D324" s="14">
        <v>3236.69</v>
      </c>
      <c r="E324" s="13"/>
      <c r="F324" s="13"/>
      <c r="G324" s="13"/>
      <c r="H324" s="13"/>
      <c r="I324" s="13"/>
      <c r="J324" s="15"/>
      <c r="K324" s="39">
        <f>ROUND(E324*F324,2)</f>
        <v>0</v>
      </c>
    </row>
    <row r="325" spans="1:11" ht="38.25" x14ac:dyDescent="0.2">
      <c r="A325" s="27" t="s">
        <v>407</v>
      </c>
      <c r="B325" s="1" t="s">
        <v>86</v>
      </c>
      <c r="C325" s="2" t="s">
        <v>19</v>
      </c>
      <c r="D325" s="14">
        <v>925</v>
      </c>
      <c r="E325" s="13"/>
      <c r="F325" s="13"/>
      <c r="G325" s="13"/>
      <c r="H325" s="13"/>
      <c r="I325" s="13"/>
      <c r="J325" s="15"/>
      <c r="K325" s="39">
        <f>E325*2</f>
        <v>0</v>
      </c>
    </row>
    <row r="326" spans="1:11" ht="25.5" x14ac:dyDescent="0.2">
      <c r="A326" s="27" t="s">
        <v>408</v>
      </c>
      <c r="B326" s="1" t="s">
        <v>88</v>
      </c>
      <c r="C326" s="2" t="s">
        <v>7</v>
      </c>
      <c r="D326" s="14">
        <v>925</v>
      </c>
      <c r="E326" s="13"/>
      <c r="F326" s="13"/>
      <c r="G326" s="13"/>
      <c r="H326" s="13"/>
      <c r="I326" s="13"/>
      <c r="J326" s="15"/>
      <c r="K326" s="39">
        <f>E326*2</f>
        <v>0</v>
      </c>
    </row>
    <row r="327" spans="1:11" x14ac:dyDescent="0.2">
      <c r="A327" s="27" t="s">
        <v>409</v>
      </c>
      <c r="B327" s="1" t="s">
        <v>18</v>
      </c>
      <c r="C327" s="2" t="s">
        <v>7</v>
      </c>
      <c r="D327" s="14">
        <v>50</v>
      </c>
      <c r="E327" s="13"/>
      <c r="F327" s="13"/>
      <c r="G327" s="13"/>
      <c r="H327" s="13"/>
      <c r="I327" s="13"/>
      <c r="J327" s="15"/>
      <c r="K327" s="39">
        <f>E327</f>
        <v>0</v>
      </c>
    </row>
    <row r="328" spans="1:11" x14ac:dyDescent="0.2">
      <c r="A328" s="27" t="s">
        <v>410</v>
      </c>
      <c r="B328" s="1" t="s">
        <v>91</v>
      </c>
      <c r="C328" s="2" t="s">
        <v>19</v>
      </c>
      <c r="D328" s="14">
        <v>925</v>
      </c>
      <c r="E328" s="13"/>
      <c r="F328" s="13"/>
      <c r="G328" s="13"/>
      <c r="H328" s="13"/>
      <c r="I328" s="13"/>
      <c r="J328" s="15"/>
      <c r="K328" s="39">
        <f>E328*2</f>
        <v>0</v>
      </c>
    </row>
    <row r="329" spans="1:11" x14ac:dyDescent="0.2">
      <c r="A329" s="26" t="s">
        <v>411</v>
      </c>
      <c r="B329" s="7" t="s">
        <v>127</v>
      </c>
      <c r="C329" s="8"/>
      <c r="D329" s="16"/>
      <c r="E329" s="17"/>
      <c r="F329" s="17"/>
      <c r="G329" s="17"/>
      <c r="H329" s="17"/>
      <c r="I329" s="17"/>
      <c r="J329" s="18"/>
      <c r="K329" s="34"/>
    </row>
    <row r="330" spans="1:11" x14ac:dyDescent="0.2">
      <c r="A330" s="27" t="s">
        <v>412</v>
      </c>
      <c r="B330" s="1" t="s">
        <v>129</v>
      </c>
      <c r="C330" s="2" t="s">
        <v>7</v>
      </c>
      <c r="D330" s="14">
        <v>274.58</v>
      </c>
      <c r="E330" s="13">
        <f>42+3.5+3.5+6+3.3+5</f>
        <v>63.3</v>
      </c>
      <c r="F330" s="13"/>
      <c r="G330" s="13"/>
      <c r="H330" s="13"/>
      <c r="I330" s="13"/>
      <c r="J330" s="15"/>
      <c r="K330" s="40">
        <f>E330</f>
        <v>63.3</v>
      </c>
    </row>
    <row r="331" spans="1:11" ht="38.25" x14ac:dyDescent="0.2">
      <c r="A331" s="27" t="s">
        <v>413</v>
      </c>
      <c r="B331" s="1" t="s">
        <v>131</v>
      </c>
      <c r="C331" s="2" t="s">
        <v>12</v>
      </c>
      <c r="D331" s="14">
        <v>459.55</v>
      </c>
      <c r="E331" s="13">
        <v>63.3</v>
      </c>
      <c r="F331" s="13">
        <v>0.8</v>
      </c>
      <c r="G331" s="13">
        <v>1.1000000000000001</v>
      </c>
      <c r="H331" s="13"/>
      <c r="I331" s="13"/>
      <c r="J331" s="15"/>
      <c r="K331" s="40">
        <f>ROUND(E331*F331*G331,2)</f>
        <v>55.7</v>
      </c>
    </row>
    <row r="332" spans="1:11" ht="25.5" x14ac:dyDescent="0.2">
      <c r="A332" s="27" t="s">
        <v>414</v>
      </c>
      <c r="B332" s="1" t="s">
        <v>133</v>
      </c>
      <c r="C332" s="2" t="s">
        <v>12</v>
      </c>
      <c r="D332" s="14">
        <v>31.94</v>
      </c>
      <c r="E332" s="13">
        <v>63.3</v>
      </c>
      <c r="F332" s="13">
        <v>0.8</v>
      </c>
      <c r="G332" s="13">
        <v>0.1</v>
      </c>
      <c r="H332" s="13"/>
      <c r="I332" s="13"/>
      <c r="J332" s="15"/>
      <c r="K332" s="40">
        <f>ROUND(E332*F332*G332,2)</f>
        <v>5.0599999999999996</v>
      </c>
    </row>
    <row r="333" spans="1:11" ht="25.5" x14ac:dyDescent="0.2">
      <c r="A333" s="27" t="s">
        <v>415</v>
      </c>
      <c r="B333" s="1" t="s">
        <v>139</v>
      </c>
      <c r="C333" s="2" t="s">
        <v>12</v>
      </c>
      <c r="D333" s="14">
        <v>465.23</v>
      </c>
      <c r="E333" s="13">
        <f>K331</f>
        <v>55.7</v>
      </c>
      <c r="F333" s="13"/>
      <c r="G333" s="13"/>
      <c r="H333" s="13"/>
      <c r="I333" s="13">
        <f>-ROUND(3.14*(0.2^2)*49,2)</f>
        <v>-6.15</v>
      </c>
      <c r="J333" s="15"/>
      <c r="K333" s="40">
        <f>E333+I333-K332</f>
        <v>44.49</v>
      </c>
    </row>
    <row r="334" spans="1:11" ht="25.5" x14ac:dyDescent="0.2">
      <c r="A334" s="27" t="s">
        <v>416</v>
      </c>
      <c r="B334" s="1" t="s">
        <v>59</v>
      </c>
      <c r="C334" s="2" t="s">
        <v>16</v>
      </c>
      <c r="D334" s="14">
        <v>20935.400000000001</v>
      </c>
      <c r="E334" s="13">
        <f>K331+K332</f>
        <v>60.760000000000005</v>
      </c>
      <c r="F334" s="13"/>
      <c r="G334" s="13"/>
      <c r="H334" s="13"/>
      <c r="I334" s="13">
        <v>1.5</v>
      </c>
      <c r="J334" s="15">
        <v>15</v>
      </c>
      <c r="K334" s="40">
        <f>ROUND(E334*I334*J334,2)</f>
        <v>1367.1</v>
      </c>
    </row>
    <row r="335" spans="1:11" ht="38.25" x14ac:dyDescent="0.2">
      <c r="A335" s="27" t="s">
        <v>417</v>
      </c>
      <c r="B335" s="1" t="s">
        <v>418</v>
      </c>
      <c r="C335" s="2" t="s">
        <v>19</v>
      </c>
      <c r="D335" s="14">
        <v>186.79</v>
      </c>
      <c r="E335" s="13">
        <v>63.3</v>
      </c>
      <c r="F335" s="13"/>
      <c r="G335" s="13"/>
      <c r="H335" s="13"/>
      <c r="I335" s="13"/>
      <c r="J335" s="15"/>
      <c r="K335" s="40">
        <f>E335</f>
        <v>63.3</v>
      </c>
    </row>
    <row r="336" spans="1:11" ht="38.25" x14ac:dyDescent="0.2">
      <c r="A336" s="27" t="s">
        <v>419</v>
      </c>
      <c r="B336" s="1" t="s">
        <v>137</v>
      </c>
      <c r="C336" s="2" t="s">
        <v>19</v>
      </c>
      <c r="D336" s="14">
        <v>88.08</v>
      </c>
      <c r="E336" s="13"/>
      <c r="F336" s="13"/>
      <c r="G336" s="13"/>
      <c r="H336" s="13"/>
      <c r="I336" s="13"/>
      <c r="J336" s="15"/>
      <c r="K336" s="40">
        <f>E336</f>
        <v>0</v>
      </c>
    </row>
    <row r="337" spans="1:11" ht="25.5" x14ac:dyDescent="0.2">
      <c r="A337" s="27" t="s">
        <v>420</v>
      </c>
      <c r="B337" s="1" t="s">
        <v>141</v>
      </c>
      <c r="C337" s="2" t="s">
        <v>9</v>
      </c>
      <c r="D337" s="14">
        <v>5</v>
      </c>
      <c r="E337" s="13"/>
      <c r="F337" s="13"/>
      <c r="G337" s="13"/>
      <c r="H337" s="13"/>
      <c r="I337" s="13"/>
      <c r="J337" s="15"/>
      <c r="K337" s="40">
        <f>H337</f>
        <v>0</v>
      </c>
    </row>
    <row r="338" spans="1:11" x14ac:dyDescent="0.2">
      <c r="A338" s="27" t="s">
        <v>421</v>
      </c>
      <c r="B338" s="1" t="s">
        <v>71</v>
      </c>
      <c r="C338" s="2" t="s">
        <v>12</v>
      </c>
      <c r="D338" s="14">
        <v>465.23</v>
      </c>
      <c r="E338" s="13">
        <f>K333</f>
        <v>44.49</v>
      </c>
      <c r="F338" s="13"/>
      <c r="G338" s="13"/>
      <c r="H338" s="13">
        <v>1.3</v>
      </c>
      <c r="I338" s="13"/>
      <c r="J338" s="15"/>
      <c r="K338" s="40">
        <f>ROUND(E338*H338,2)</f>
        <v>57.84</v>
      </c>
    </row>
    <row r="339" spans="1:11" ht="25.5" x14ac:dyDescent="0.2">
      <c r="A339" s="27" t="s">
        <v>422</v>
      </c>
      <c r="B339" s="1" t="s">
        <v>59</v>
      </c>
      <c r="C339" s="2" t="s">
        <v>16</v>
      </c>
      <c r="D339" s="14">
        <v>10467.700000000001</v>
      </c>
      <c r="E339" s="13">
        <f>K338</f>
        <v>57.84</v>
      </c>
      <c r="F339" s="13"/>
      <c r="G339" s="13"/>
      <c r="H339" s="13"/>
      <c r="I339" s="13">
        <v>1.5</v>
      </c>
      <c r="J339" s="15">
        <v>15</v>
      </c>
      <c r="K339" s="40">
        <f>ROUND(E339*I339*J339,2)</f>
        <v>1301.4000000000001</v>
      </c>
    </row>
    <row r="340" spans="1:11" x14ac:dyDescent="0.2">
      <c r="A340" s="26" t="s">
        <v>423</v>
      </c>
      <c r="B340" s="7" t="s">
        <v>424</v>
      </c>
      <c r="C340" s="8"/>
      <c r="D340" s="16"/>
      <c r="E340" s="17"/>
      <c r="F340" s="17"/>
      <c r="G340" s="17"/>
      <c r="H340" s="17"/>
      <c r="I340" s="17"/>
      <c r="J340" s="18"/>
      <c r="K340" s="34"/>
    </row>
    <row r="341" spans="1:11" x14ac:dyDescent="0.2">
      <c r="A341" s="26" t="s">
        <v>425</v>
      </c>
      <c r="B341" s="7" t="s">
        <v>14</v>
      </c>
      <c r="C341" s="8"/>
      <c r="D341" s="16"/>
      <c r="E341" s="17"/>
      <c r="F341" s="17"/>
      <c r="G341" s="17"/>
      <c r="H341" s="17"/>
      <c r="I341" s="17"/>
      <c r="J341" s="18"/>
      <c r="K341" s="34"/>
    </row>
    <row r="342" spans="1:11" x14ac:dyDescent="0.2">
      <c r="A342" s="27" t="s">
        <v>426</v>
      </c>
      <c r="B342" s="1" t="s">
        <v>67</v>
      </c>
      <c r="C342" s="2" t="s">
        <v>19</v>
      </c>
      <c r="D342" s="14">
        <v>161.41999999999999</v>
      </c>
      <c r="E342" s="13"/>
      <c r="F342" s="13"/>
      <c r="G342" s="13"/>
      <c r="H342" s="13"/>
      <c r="I342" s="13"/>
      <c r="J342" s="15"/>
      <c r="K342" s="39">
        <f>E342</f>
        <v>0</v>
      </c>
    </row>
    <row r="343" spans="1:11" ht="25.5" x14ac:dyDescent="0.2">
      <c r="A343" s="27" t="s">
        <v>427</v>
      </c>
      <c r="B343" s="1" t="s">
        <v>69</v>
      </c>
      <c r="C343" s="2" t="s">
        <v>12</v>
      </c>
      <c r="D343" s="14">
        <v>302.76</v>
      </c>
      <c r="E343" s="13"/>
      <c r="F343" s="13"/>
      <c r="G343" s="13"/>
      <c r="H343" s="13"/>
      <c r="I343" s="13"/>
      <c r="J343" s="15"/>
      <c r="K343" s="39">
        <f>ROUND(E343*F343*G343,2)</f>
        <v>0</v>
      </c>
    </row>
    <row r="344" spans="1:11" x14ac:dyDescent="0.2">
      <c r="A344" s="27" t="s">
        <v>428</v>
      </c>
      <c r="B344" s="1" t="s">
        <v>71</v>
      </c>
      <c r="C344" s="2" t="s">
        <v>12</v>
      </c>
      <c r="D344" s="14">
        <v>294.87</v>
      </c>
      <c r="E344" s="13"/>
      <c r="F344" s="13"/>
      <c r="G344" s="13"/>
      <c r="H344" s="13"/>
      <c r="I344" s="13"/>
      <c r="J344" s="15"/>
      <c r="K344" s="39">
        <f>ROUND(E344*F344*G344*H344,2)</f>
        <v>0</v>
      </c>
    </row>
    <row r="345" spans="1:11" ht="25.5" x14ac:dyDescent="0.2">
      <c r="A345" s="27" t="s">
        <v>429</v>
      </c>
      <c r="B345" s="1" t="s">
        <v>369</v>
      </c>
      <c r="C345" s="2" t="s">
        <v>16</v>
      </c>
      <c r="D345" s="14">
        <v>6634.49</v>
      </c>
      <c r="E345" s="13"/>
      <c r="F345" s="13"/>
      <c r="G345" s="13"/>
      <c r="H345" s="13"/>
      <c r="I345" s="13"/>
      <c r="J345" s="15"/>
      <c r="K345" s="39">
        <f>ROUND(E345*F345*G345*H345*I345*J345,2)</f>
        <v>0</v>
      </c>
    </row>
    <row r="346" spans="1:11" ht="25.5" x14ac:dyDescent="0.2">
      <c r="A346" s="27" t="s">
        <v>430</v>
      </c>
      <c r="B346" s="1" t="s">
        <v>74</v>
      </c>
      <c r="C346" s="2" t="s">
        <v>6</v>
      </c>
      <c r="D346" s="14">
        <v>685.78</v>
      </c>
      <c r="E346" s="13"/>
      <c r="F346" s="13"/>
      <c r="G346" s="13"/>
      <c r="H346" s="13"/>
      <c r="I346" s="13"/>
      <c r="J346" s="15"/>
      <c r="K346" s="39">
        <f>ROUND(E346*F346,2)</f>
        <v>0</v>
      </c>
    </row>
    <row r="347" spans="1:11" ht="38.25" x14ac:dyDescent="0.2">
      <c r="A347" s="27" t="s">
        <v>431</v>
      </c>
      <c r="B347" s="1" t="s">
        <v>76</v>
      </c>
      <c r="C347" s="2" t="s">
        <v>12</v>
      </c>
      <c r="D347" s="14">
        <v>68.58</v>
      </c>
      <c r="E347" s="13"/>
      <c r="F347" s="13"/>
      <c r="G347" s="13"/>
      <c r="H347" s="13"/>
      <c r="I347" s="13"/>
      <c r="J347" s="15"/>
      <c r="K347" s="39">
        <f>ROUND(E347*F347*G347,2)</f>
        <v>0</v>
      </c>
    </row>
    <row r="348" spans="1:11" ht="25.5" x14ac:dyDescent="0.2">
      <c r="A348" s="27" t="s">
        <v>432</v>
      </c>
      <c r="B348" s="1" t="s">
        <v>78</v>
      </c>
      <c r="C348" s="2" t="s">
        <v>12</v>
      </c>
      <c r="D348" s="14">
        <v>89.15</v>
      </c>
      <c r="E348" s="13"/>
      <c r="F348" s="13"/>
      <c r="G348" s="13"/>
      <c r="H348" s="13"/>
      <c r="I348" s="13"/>
      <c r="J348" s="15"/>
      <c r="K348" s="39">
        <f>ROUND(E348*F348*G348*H348,2)</f>
        <v>0</v>
      </c>
    </row>
    <row r="349" spans="1:11" ht="25.5" x14ac:dyDescent="0.2">
      <c r="A349" s="27" t="s">
        <v>433</v>
      </c>
      <c r="B349" s="1" t="s">
        <v>434</v>
      </c>
      <c r="C349" s="2" t="s">
        <v>16</v>
      </c>
      <c r="D349" s="14">
        <v>2005.91</v>
      </c>
      <c r="E349" s="13"/>
      <c r="F349" s="13"/>
      <c r="G349" s="13"/>
      <c r="H349" s="13"/>
      <c r="I349" s="13"/>
      <c r="J349" s="15"/>
      <c r="K349" s="39">
        <f>ROUND(E349*F349*G349*H349*I349*J349,2)</f>
        <v>0</v>
      </c>
    </row>
    <row r="350" spans="1:11" ht="25.5" x14ac:dyDescent="0.2">
      <c r="A350" s="27" t="s">
        <v>435</v>
      </c>
      <c r="B350" s="1" t="s">
        <v>375</v>
      </c>
      <c r="C350" s="2" t="s">
        <v>12</v>
      </c>
      <c r="D350" s="14">
        <v>68.58</v>
      </c>
      <c r="E350" s="13"/>
      <c r="F350" s="13"/>
      <c r="G350" s="13"/>
      <c r="H350" s="13"/>
      <c r="I350" s="13"/>
      <c r="J350" s="15"/>
      <c r="K350" s="39">
        <f>ROUND(E350*F350*G350,2)</f>
        <v>0</v>
      </c>
    </row>
    <row r="351" spans="1:11" ht="25.5" x14ac:dyDescent="0.2">
      <c r="A351" s="27" t="s">
        <v>436</v>
      </c>
      <c r="B351" s="1" t="s">
        <v>17</v>
      </c>
      <c r="C351" s="2" t="s">
        <v>6</v>
      </c>
      <c r="D351" s="14">
        <v>685.78</v>
      </c>
      <c r="E351" s="13"/>
      <c r="F351" s="13"/>
      <c r="G351" s="13"/>
      <c r="H351" s="13"/>
      <c r="I351" s="13"/>
      <c r="J351" s="15"/>
      <c r="K351" s="39">
        <f>ROUND(E351*F351,2)</f>
        <v>0</v>
      </c>
    </row>
    <row r="352" spans="1:11" ht="38.25" x14ac:dyDescent="0.2">
      <c r="A352" s="27" t="s">
        <v>437</v>
      </c>
      <c r="B352" s="1" t="s">
        <v>86</v>
      </c>
      <c r="C352" s="2" t="s">
        <v>19</v>
      </c>
      <c r="D352" s="14">
        <v>323</v>
      </c>
      <c r="E352" s="13"/>
      <c r="F352" s="13"/>
      <c r="G352" s="13"/>
      <c r="H352" s="13"/>
      <c r="I352" s="13"/>
      <c r="J352" s="15"/>
      <c r="K352" s="39">
        <f>E352*2</f>
        <v>0</v>
      </c>
    </row>
    <row r="353" spans="1:11" ht="25.5" x14ac:dyDescent="0.2">
      <c r="A353" s="27" t="s">
        <v>438</v>
      </c>
      <c r="B353" s="1" t="s">
        <v>88</v>
      </c>
      <c r="C353" s="2" t="s">
        <v>7</v>
      </c>
      <c r="D353" s="14">
        <v>323</v>
      </c>
      <c r="E353" s="13"/>
      <c r="F353" s="13"/>
      <c r="G353" s="13"/>
      <c r="H353" s="13"/>
      <c r="I353" s="13"/>
      <c r="J353" s="15"/>
      <c r="K353" s="39">
        <f>E353*2</f>
        <v>0</v>
      </c>
    </row>
    <row r="354" spans="1:11" x14ac:dyDescent="0.2">
      <c r="A354" s="27" t="s">
        <v>439</v>
      </c>
      <c r="B354" s="1" t="s">
        <v>18</v>
      </c>
      <c r="C354" s="2" t="s">
        <v>7</v>
      </c>
      <c r="D354" s="14">
        <v>50</v>
      </c>
      <c r="E354" s="13"/>
      <c r="F354" s="13"/>
      <c r="G354" s="13"/>
      <c r="H354" s="13"/>
      <c r="I354" s="13"/>
      <c r="J354" s="15"/>
      <c r="K354" s="39">
        <f>E354</f>
        <v>0</v>
      </c>
    </row>
    <row r="355" spans="1:11" x14ac:dyDescent="0.2">
      <c r="A355" s="27" t="s">
        <v>440</v>
      </c>
      <c r="B355" s="1" t="s">
        <v>91</v>
      </c>
      <c r="C355" s="2" t="s">
        <v>19</v>
      </c>
      <c r="D355" s="14">
        <v>323</v>
      </c>
      <c r="E355" s="13"/>
      <c r="F355" s="13"/>
      <c r="G355" s="13"/>
      <c r="H355" s="13"/>
      <c r="I355" s="13"/>
      <c r="J355" s="15"/>
      <c r="K355" s="39">
        <f>E355*2</f>
        <v>0</v>
      </c>
    </row>
    <row r="356" spans="1:11" x14ac:dyDescent="0.2">
      <c r="A356" s="26" t="s">
        <v>441</v>
      </c>
      <c r="B356" s="7" t="s">
        <v>222</v>
      </c>
      <c r="C356" s="8"/>
      <c r="D356" s="16"/>
      <c r="E356" s="17"/>
      <c r="F356" s="17"/>
      <c r="G356" s="17"/>
      <c r="H356" s="17"/>
      <c r="I356" s="17"/>
      <c r="J356" s="18"/>
      <c r="K356" s="34"/>
    </row>
    <row r="357" spans="1:11" x14ac:dyDescent="0.2">
      <c r="A357" s="27" t="s">
        <v>442</v>
      </c>
      <c r="B357" s="1" t="s">
        <v>129</v>
      </c>
      <c r="C357" s="2" t="s">
        <v>7</v>
      </c>
      <c r="D357" s="14">
        <v>54.61</v>
      </c>
      <c r="E357" s="13"/>
      <c r="F357" s="13"/>
      <c r="G357" s="13"/>
      <c r="H357" s="13"/>
      <c r="I357" s="13"/>
      <c r="J357" s="15"/>
      <c r="K357" s="40">
        <f>E357</f>
        <v>0</v>
      </c>
    </row>
    <row r="358" spans="1:11" ht="38.25" x14ac:dyDescent="0.2">
      <c r="A358" s="27" t="s">
        <v>443</v>
      </c>
      <c r="B358" s="1" t="s">
        <v>131</v>
      </c>
      <c r="C358" s="2" t="s">
        <v>12</v>
      </c>
      <c r="D358" s="14">
        <v>80.28</v>
      </c>
      <c r="E358" s="13"/>
      <c r="F358" s="13"/>
      <c r="G358" s="13"/>
      <c r="H358" s="13"/>
      <c r="I358" s="13"/>
      <c r="J358" s="15"/>
      <c r="K358" s="40">
        <f>ROUND(E358*F358*G358,2)</f>
        <v>0</v>
      </c>
    </row>
    <row r="359" spans="1:11" ht="25.5" x14ac:dyDescent="0.2">
      <c r="A359" s="27" t="s">
        <v>444</v>
      </c>
      <c r="B359" s="1" t="s">
        <v>133</v>
      </c>
      <c r="C359" s="2" t="s">
        <v>12</v>
      </c>
      <c r="D359" s="14">
        <v>5.73</v>
      </c>
      <c r="E359" s="13"/>
      <c r="F359" s="13"/>
      <c r="G359" s="13"/>
      <c r="H359" s="13"/>
      <c r="I359" s="13"/>
      <c r="J359" s="15"/>
      <c r="K359" s="40">
        <f>ROUND(E359*F359*G359,2)</f>
        <v>0</v>
      </c>
    </row>
    <row r="360" spans="1:11" ht="38.25" x14ac:dyDescent="0.2">
      <c r="A360" s="27" t="s">
        <v>445</v>
      </c>
      <c r="B360" s="1" t="s">
        <v>135</v>
      </c>
      <c r="C360" s="2" t="s">
        <v>19</v>
      </c>
      <c r="D360" s="14">
        <v>54.61</v>
      </c>
      <c r="E360" s="13"/>
      <c r="F360" s="13"/>
      <c r="G360" s="13"/>
      <c r="H360" s="13"/>
      <c r="I360" s="13"/>
      <c r="J360" s="15"/>
      <c r="K360" s="40">
        <f>E360</f>
        <v>0</v>
      </c>
    </row>
    <row r="361" spans="1:11" ht="25.5" x14ac:dyDescent="0.2">
      <c r="A361" s="27" t="s">
        <v>446</v>
      </c>
      <c r="B361" s="1" t="s">
        <v>139</v>
      </c>
      <c r="C361" s="2" t="s">
        <v>12</v>
      </c>
      <c r="D361" s="14">
        <v>84.13</v>
      </c>
      <c r="E361" s="13"/>
      <c r="F361" s="13"/>
      <c r="G361" s="13"/>
      <c r="H361" s="13"/>
      <c r="I361" s="13"/>
      <c r="J361" s="15"/>
      <c r="K361" s="40">
        <f>E361+I361-K359</f>
        <v>0</v>
      </c>
    </row>
    <row r="362" spans="1:11" ht="25.5" x14ac:dyDescent="0.2">
      <c r="A362" s="27" t="s">
        <v>447</v>
      </c>
      <c r="B362" s="1" t="s">
        <v>59</v>
      </c>
      <c r="C362" s="2" t="s">
        <v>16</v>
      </c>
      <c r="D362" s="14">
        <v>3785.7</v>
      </c>
      <c r="E362" s="13"/>
      <c r="F362" s="13"/>
      <c r="G362" s="13"/>
      <c r="H362" s="13"/>
      <c r="I362" s="13"/>
      <c r="J362" s="15"/>
      <c r="K362" s="40">
        <f>ROUND(E362*I362*J362,2)</f>
        <v>0</v>
      </c>
    </row>
    <row r="363" spans="1:11" ht="25.5" x14ac:dyDescent="0.2">
      <c r="A363" s="27" t="s">
        <v>448</v>
      </c>
      <c r="B363" s="1" t="s">
        <v>144</v>
      </c>
      <c r="C363" s="2" t="s">
        <v>9</v>
      </c>
      <c r="D363" s="14">
        <v>3</v>
      </c>
      <c r="E363" s="13"/>
      <c r="F363" s="13"/>
      <c r="G363" s="13"/>
      <c r="H363" s="13"/>
      <c r="I363" s="13"/>
      <c r="J363" s="15"/>
      <c r="K363" s="40">
        <f>H363</f>
        <v>0</v>
      </c>
    </row>
    <row r="364" spans="1:11" x14ac:dyDescent="0.2">
      <c r="A364" s="27" t="s">
        <v>449</v>
      </c>
      <c r="B364" s="1" t="s">
        <v>450</v>
      </c>
      <c r="C364" s="2" t="s">
        <v>7</v>
      </c>
      <c r="D364" s="14">
        <v>2</v>
      </c>
      <c r="E364" s="13"/>
      <c r="F364" s="13"/>
      <c r="G364" s="13"/>
      <c r="H364" s="13"/>
      <c r="I364" s="13"/>
      <c r="J364" s="15"/>
      <c r="K364" s="40">
        <f>E364</f>
        <v>0</v>
      </c>
    </row>
    <row r="365" spans="1:11" ht="25.5" x14ac:dyDescent="0.2">
      <c r="A365" s="27" t="s">
        <v>451</v>
      </c>
      <c r="B365" s="1" t="s">
        <v>141</v>
      </c>
      <c r="C365" s="2" t="s">
        <v>9</v>
      </c>
      <c r="D365" s="14">
        <v>6</v>
      </c>
      <c r="E365" s="13"/>
      <c r="F365" s="13"/>
      <c r="G365" s="13"/>
      <c r="H365" s="13"/>
      <c r="I365" s="13"/>
      <c r="J365" s="15"/>
      <c r="K365" s="40">
        <f>H365</f>
        <v>0</v>
      </c>
    </row>
    <row r="366" spans="1:11" x14ac:dyDescent="0.2">
      <c r="A366" s="27" t="s">
        <v>452</v>
      </c>
      <c r="B366" s="1" t="s">
        <v>352</v>
      </c>
      <c r="C366" s="2" t="s">
        <v>10</v>
      </c>
      <c r="D366" s="14">
        <v>2</v>
      </c>
      <c r="E366" s="13"/>
      <c r="F366" s="13"/>
      <c r="G366" s="13"/>
      <c r="H366" s="13"/>
      <c r="I366" s="13"/>
      <c r="J366" s="15"/>
      <c r="K366" s="40">
        <f>H366</f>
        <v>0</v>
      </c>
    </row>
    <row r="367" spans="1:11" x14ac:dyDescent="0.2">
      <c r="A367" s="27" t="s">
        <v>453</v>
      </c>
      <c r="B367" s="1" t="s">
        <v>71</v>
      </c>
      <c r="C367" s="2" t="s">
        <v>12</v>
      </c>
      <c r="D367" s="14">
        <v>84.13</v>
      </c>
      <c r="E367" s="13"/>
      <c r="F367" s="13"/>
      <c r="G367" s="13"/>
      <c r="H367" s="13"/>
      <c r="I367" s="13"/>
      <c r="J367" s="15"/>
      <c r="K367" s="40">
        <f>ROUND(E367*H367,2)</f>
        <v>0</v>
      </c>
    </row>
    <row r="368" spans="1:11" ht="25.5" x14ac:dyDescent="0.2">
      <c r="A368" s="27" t="s">
        <v>454</v>
      </c>
      <c r="B368" s="1" t="s">
        <v>434</v>
      </c>
      <c r="C368" s="2" t="s">
        <v>16</v>
      </c>
      <c r="D368" s="14">
        <v>1892.85</v>
      </c>
      <c r="E368" s="13"/>
      <c r="F368" s="13"/>
      <c r="G368" s="13"/>
      <c r="H368" s="13"/>
      <c r="I368" s="13"/>
      <c r="J368" s="15"/>
      <c r="K368" s="40">
        <f>ROUND(E368*I368*J368,2)</f>
        <v>0</v>
      </c>
    </row>
    <row r="369" spans="1:11" x14ac:dyDescent="0.2">
      <c r="A369" s="26" t="s">
        <v>455</v>
      </c>
      <c r="B369" s="7" t="s">
        <v>456</v>
      </c>
      <c r="C369" s="8"/>
      <c r="D369" s="16"/>
      <c r="E369" s="17"/>
      <c r="F369" s="17"/>
      <c r="G369" s="17"/>
      <c r="H369" s="17"/>
      <c r="I369" s="17"/>
      <c r="J369" s="18"/>
      <c r="K369" s="34"/>
    </row>
    <row r="370" spans="1:11" x14ac:dyDescent="0.2">
      <c r="A370" s="26" t="s">
        <v>457</v>
      </c>
      <c r="B370" s="7" t="s">
        <v>14</v>
      </c>
      <c r="C370" s="8"/>
      <c r="D370" s="16"/>
      <c r="E370" s="17"/>
      <c r="F370" s="17"/>
      <c r="G370" s="17"/>
      <c r="H370" s="17"/>
      <c r="I370" s="17"/>
      <c r="J370" s="18"/>
      <c r="K370" s="34"/>
    </row>
    <row r="371" spans="1:11" x14ac:dyDescent="0.2">
      <c r="A371" s="27" t="s">
        <v>458</v>
      </c>
      <c r="B371" s="1" t="s">
        <v>67</v>
      </c>
      <c r="C371" s="2" t="s">
        <v>19</v>
      </c>
      <c r="D371" s="14">
        <v>36.22</v>
      </c>
      <c r="E371" s="13"/>
      <c r="F371" s="13"/>
      <c r="G371" s="13"/>
      <c r="H371" s="13"/>
      <c r="I371" s="13"/>
      <c r="J371" s="15"/>
      <c r="K371" s="39">
        <f>E371</f>
        <v>0</v>
      </c>
    </row>
    <row r="372" spans="1:11" ht="25.5" x14ac:dyDescent="0.2">
      <c r="A372" s="27" t="s">
        <v>459</v>
      </c>
      <c r="B372" s="1" t="s">
        <v>69</v>
      </c>
      <c r="C372" s="2" t="s">
        <v>12</v>
      </c>
      <c r="D372" s="14">
        <v>561.99</v>
      </c>
      <c r="E372" s="13"/>
      <c r="F372" s="13"/>
      <c r="G372" s="13"/>
      <c r="H372" s="13"/>
      <c r="I372" s="13"/>
      <c r="J372" s="15"/>
      <c r="K372" s="39">
        <f>ROUND(E372*F372*G372,2)</f>
        <v>0</v>
      </c>
    </row>
    <row r="373" spans="1:11" x14ac:dyDescent="0.2">
      <c r="A373" s="27" t="s">
        <v>460</v>
      </c>
      <c r="B373" s="1" t="s">
        <v>71</v>
      </c>
      <c r="C373" s="2" t="s">
        <v>12</v>
      </c>
      <c r="D373" s="14">
        <v>701.78</v>
      </c>
      <c r="E373" s="13"/>
      <c r="F373" s="13"/>
      <c r="G373" s="13"/>
      <c r="H373" s="13"/>
      <c r="I373" s="13"/>
      <c r="J373" s="15"/>
      <c r="K373" s="39">
        <f>ROUND(E373*F373*G373*H373,2)</f>
        <v>0</v>
      </c>
    </row>
    <row r="374" spans="1:11" ht="25.5" x14ac:dyDescent="0.2">
      <c r="A374" s="27" t="s">
        <v>461</v>
      </c>
      <c r="B374" s="1" t="s">
        <v>434</v>
      </c>
      <c r="C374" s="2" t="s">
        <v>16</v>
      </c>
      <c r="D374" s="14">
        <v>15790.03</v>
      </c>
      <c r="E374" s="13"/>
      <c r="F374" s="13"/>
      <c r="G374" s="13"/>
      <c r="H374" s="13"/>
      <c r="I374" s="13"/>
      <c r="J374" s="15"/>
      <c r="K374" s="39">
        <f>ROUND(E374*F374*G374*H374*I374*J374,2)</f>
        <v>0</v>
      </c>
    </row>
    <row r="375" spans="1:11" ht="25.5" x14ac:dyDescent="0.2">
      <c r="A375" s="27" t="s">
        <v>462</v>
      </c>
      <c r="B375" s="1" t="s">
        <v>74</v>
      </c>
      <c r="C375" s="2" t="s">
        <v>6</v>
      </c>
      <c r="D375" s="14">
        <v>246.98</v>
      </c>
      <c r="E375" s="13"/>
      <c r="F375" s="13"/>
      <c r="G375" s="13"/>
      <c r="H375" s="13"/>
      <c r="I375" s="13"/>
      <c r="J375" s="15"/>
      <c r="K375" s="39">
        <f>ROUND(E375*F375,2)</f>
        <v>0</v>
      </c>
    </row>
    <row r="376" spans="1:11" ht="38.25" x14ac:dyDescent="0.2">
      <c r="A376" s="27" t="s">
        <v>463</v>
      </c>
      <c r="B376" s="1" t="s">
        <v>76</v>
      </c>
      <c r="C376" s="2" t="s">
        <v>12</v>
      </c>
      <c r="D376" s="14">
        <v>24.7</v>
      </c>
      <c r="E376" s="13"/>
      <c r="F376" s="13"/>
      <c r="G376" s="13"/>
      <c r="H376" s="13"/>
      <c r="I376" s="13"/>
      <c r="J376" s="15"/>
      <c r="K376" s="39">
        <f>ROUND(E376*F376*G376,2)</f>
        <v>0</v>
      </c>
    </row>
    <row r="377" spans="1:11" ht="25.5" x14ac:dyDescent="0.2">
      <c r="A377" s="27" t="s">
        <v>464</v>
      </c>
      <c r="B377" s="1" t="s">
        <v>78</v>
      </c>
      <c r="C377" s="2" t="s">
        <v>12</v>
      </c>
      <c r="D377" s="14">
        <v>32.11</v>
      </c>
      <c r="E377" s="13"/>
      <c r="F377" s="13"/>
      <c r="G377" s="13"/>
      <c r="H377" s="13"/>
      <c r="I377" s="13"/>
      <c r="J377" s="15"/>
      <c r="K377" s="39">
        <f>ROUND(E377*F377*G377*H377,2)</f>
        <v>0</v>
      </c>
    </row>
    <row r="378" spans="1:11" ht="25.5" x14ac:dyDescent="0.2">
      <c r="A378" s="27" t="s">
        <v>465</v>
      </c>
      <c r="B378" s="1" t="s">
        <v>434</v>
      </c>
      <c r="C378" s="2" t="s">
        <v>16</v>
      </c>
      <c r="D378" s="14">
        <v>722.42</v>
      </c>
      <c r="E378" s="13"/>
      <c r="F378" s="13"/>
      <c r="G378" s="13"/>
      <c r="H378" s="13"/>
      <c r="I378" s="13"/>
      <c r="J378" s="15"/>
      <c r="K378" s="39">
        <f>ROUND(E378*F378*G378*H378*I378*J378,2)</f>
        <v>0</v>
      </c>
    </row>
    <row r="379" spans="1:11" ht="25.5" x14ac:dyDescent="0.2">
      <c r="A379" s="27" t="s">
        <v>466</v>
      </c>
      <c r="B379" s="1" t="s">
        <v>467</v>
      </c>
      <c r="C379" s="2" t="s">
        <v>12</v>
      </c>
      <c r="D379" s="14">
        <v>24.7</v>
      </c>
      <c r="E379" s="13"/>
      <c r="F379" s="13"/>
      <c r="G379" s="13"/>
      <c r="H379" s="13"/>
      <c r="I379" s="13"/>
      <c r="J379" s="15"/>
      <c r="K379" s="39">
        <f>ROUND(E379*F379*G379,2)</f>
        <v>0</v>
      </c>
    </row>
    <row r="380" spans="1:11" ht="25.5" x14ac:dyDescent="0.2">
      <c r="A380" s="27" t="s">
        <v>468</v>
      </c>
      <c r="B380" s="1" t="s">
        <v>17</v>
      </c>
      <c r="C380" s="2" t="s">
        <v>6</v>
      </c>
      <c r="D380" s="14">
        <v>246.98</v>
      </c>
      <c r="E380" s="13"/>
      <c r="F380" s="13"/>
      <c r="G380" s="13"/>
      <c r="H380" s="13"/>
      <c r="I380" s="13"/>
      <c r="J380" s="15"/>
      <c r="K380" s="39">
        <f>ROUND(E380*F380,2)</f>
        <v>0</v>
      </c>
    </row>
    <row r="381" spans="1:11" ht="38.25" x14ac:dyDescent="0.2">
      <c r="A381" s="27" t="s">
        <v>469</v>
      </c>
      <c r="B381" s="1" t="s">
        <v>86</v>
      </c>
      <c r="C381" s="2" t="s">
        <v>19</v>
      </c>
      <c r="D381" s="14">
        <v>72.44</v>
      </c>
      <c r="E381" s="13"/>
      <c r="F381" s="13"/>
      <c r="G381" s="13"/>
      <c r="H381" s="13"/>
      <c r="I381" s="13"/>
      <c r="J381" s="15"/>
      <c r="K381" s="39">
        <f>E381*2+J381</f>
        <v>0</v>
      </c>
    </row>
    <row r="382" spans="1:11" ht="25.5" x14ac:dyDescent="0.2">
      <c r="A382" s="27" t="s">
        <v>470</v>
      </c>
      <c r="B382" s="1" t="s">
        <v>88</v>
      </c>
      <c r="C382" s="2" t="s">
        <v>7</v>
      </c>
      <c r="D382" s="14">
        <v>72.44</v>
      </c>
      <c r="E382" s="13"/>
      <c r="F382" s="13"/>
      <c r="G382" s="13"/>
      <c r="H382" s="13"/>
      <c r="I382" s="13"/>
      <c r="J382" s="15"/>
      <c r="K382" s="39">
        <f>E382*2+J382</f>
        <v>0</v>
      </c>
    </row>
    <row r="383" spans="1:11" x14ac:dyDescent="0.2">
      <c r="A383" s="27" t="s">
        <v>471</v>
      </c>
      <c r="B383" s="1" t="s">
        <v>18</v>
      </c>
      <c r="C383" s="2" t="s">
        <v>7</v>
      </c>
      <c r="D383" s="14">
        <v>12</v>
      </c>
      <c r="E383" s="13"/>
      <c r="F383" s="13"/>
      <c r="G383" s="13"/>
      <c r="H383" s="13"/>
      <c r="I383" s="13"/>
      <c r="J383" s="15"/>
      <c r="K383" s="39">
        <f>E383</f>
        <v>0</v>
      </c>
    </row>
    <row r="384" spans="1:11" x14ac:dyDescent="0.2">
      <c r="A384" s="27" t="s">
        <v>472</v>
      </c>
      <c r="B384" s="1" t="s">
        <v>91</v>
      </c>
      <c r="C384" s="2" t="s">
        <v>19</v>
      </c>
      <c r="D384" s="14">
        <v>72.44</v>
      </c>
      <c r="E384" s="13"/>
      <c r="F384" s="13"/>
      <c r="G384" s="13"/>
      <c r="H384" s="13"/>
      <c r="I384" s="13"/>
      <c r="J384" s="15"/>
      <c r="K384" s="39">
        <f>E384*2</f>
        <v>0</v>
      </c>
    </row>
    <row r="385" spans="1:11" x14ac:dyDescent="0.2">
      <c r="A385" s="26" t="s">
        <v>473</v>
      </c>
      <c r="B385" s="7" t="s">
        <v>474</v>
      </c>
      <c r="C385" s="8"/>
      <c r="D385" s="16"/>
      <c r="E385" s="17"/>
      <c r="F385" s="17"/>
      <c r="G385" s="17"/>
      <c r="H385" s="17"/>
      <c r="I385" s="17"/>
      <c r="J385" s="18"/>
      <c r="K385" s="34"/>
    </row>
    <row r="386" spans="1:11" x14ac:dyDescent="0.2">
      <c r="A386" s="26" t="s">
        <v>475</v>
      </c>
      <c r="B386" s="7" t="s">
        <v>14</v>
      </c>
      <c r="C386" s="8"/>
      <c r="D386" s="16"/>
      <c r="E386" s="17"/>
      <c r="F386" s="17"/>
      <c r="G386" s="17"/>
      <c r="H386" s="17"/>
      <c r="I386" s="17"/>
      <c r="J386" s="18"/>
      <c r="K386" s="34"/>
    </row>
    <row r="387" spans="1:11" x14ac:dyDescent="0.2">
      <c r="A387" s="27" t="s">
        <v>476</v>
      </c>
      <c r="B387" s="1" t="s">
        <v>67</v>
      </c>
      <c r="C387" s="2" t="s">
        <v>19</v>
      </c>
      <c r="D387" s="14">
        <v>144.13999999999999</v>
      </c>
      <c r="E387" s="13"/>
      <c r="F387" s="13"/>
      <c r="G387" s="13"/>
      <c r="H387" s="13"/>
      <c r="I387" s="13"/>
      <c r="J387" s="15"/>
      <c r="K387" s="39">
        <f>E387</f>
        <v>0</v>
      </c>
    </row>
    <row r="388" spans="1:11" ht="25.5" x14ac:dyDescent="0.2">
      <c r="A388" s="27" t="s">
        <v>477</v>
      </c>
      <c r="B388" s="1" t="s">
        <v>69</v>
      </c>
      <c r="C388" s="2" t="s">
        <v>12</v>
      </c>
      <c r="D388" s="14">
        <v>571.63</v>
      </c>
      <c r="E388" s="13"/>
      <c r="F388" s="13"/>
      <c r="G388" s="13"/>
      <c r="H388" s="13"/>
      <c r="I388" s="13"/>
      <c r="J388" s="15"/>
      <c r="K388" s="39">
        <f>ROUND(E388*F388*G388,2)</f>
        <v>0</v>
      </c>
    </row>
    <row r="389" spans="1:11" x14ac:dyDescent="0.2">
      <c r="A389" s="27" t="s">
        <v>478</v>
      </c>
      <c r="B389" s="1" t="s">
        <v>71</v>
      </c>
      <c r="C389" s="2" t="s">
        <v>12</v>
      </c>
      <c r="D389" s="14">
        <v>692.97</v>
      </c>
      <c r="E389" s="13"/>
      <c r="F389" s="13"/>
      <c r="G389" s="13"/>
      <c r="H389" s="13"/>
      <c r="I389" s="13"/>
      <c r="J389" s="15"/>
      <c r="K389" s="39">
        <f>ROUND(E389*F389*G389*H389,2)</f>
        <v>0</v>
      </c>
    </row>
    <row r="390" spans="1:11" ht="25.5" x14ac:dyDescent="0.2">
      <c r="A390" s="27" t="s">
        <v>479</v>
      </c>
      <c r="B390" s="1" t="s">
        <v>434</v>
      </c>
      <c r="C390" s="2" t="s">
        <v>16</v>
      </c>
      <c r="D390" s="14">
        <v>15591.71</v>
      </c>
      <c r="E390" s="13"/>
      <c r="F390" s="13"/>
      <c r="G390" s="13"/>
      <c r="H390" s="13"/>
      <c r="I390" s="13"/>
      <c r="J390" s="15"/>
      <c r="K390" s="39">
        <f>ROUND(E390*F390*G390*H390*I390*J390,2)</f>
        <v>0</v>
      </c>
    </row>
    <row r="391" spans="1:11" ht="25.5" x14ac:dyDescent="0.2">
      <c r="A391" s="27" t="s">
        <v>480</v>
      </c>
      <c r="B391" s="1" t="s">
        <v>74</v>
      </c>
      <c r="C391" s="2" t="s">
        <v>6</v>
      </c>
      <c r="D391" s="14">
        <v>865.14</v>
      </c>
      <c r="E391" s="13"/>
      <c r="F391" s="13"/>
      <c r="G391" s="13"/>
      <c r="H391" s="13"/>
      <c r="I391" s="13"/>
      <c r="J391" s="15"/>
      <c r="K391" s="39">
        <f>ROUND(E391*F391,2)</f>
        <v>0</v>
      </c>
    </row>
    <row r="392" spans="1:11" ht="38.25" x14ac:dyDescent="0.2">
      <c r="A392" s="27" t="s">
        <v>481</v>
      </c>
      <c r="B392" s="1" t="s">
        <v>76</v>
      </c>
      <c r="C392" s="2" t="s">
        <v>12</v>
      </c>
      <c r="D392" s="14">
        <v>86.51</v>
      </c>
      <c r="E392" s="13"/>
      <c r="F392" s="13"/>
      <c r="G392" s="13"/>
      <c r="H392" s="13"/>
      <c r="I392" s="13"/>
      <c r="J392" s="15"/>
      <c r="K392" s="39">
        <f>ROUND(E392*F392*G392,2)</f>
        <v>0</v>
      </c>
    </row>
    <row r="393" spans="1:11" ht="25.5" x14ac:dyDescent="0.2">
      <c r="A393" s="27" t="s">
        <v>482</v>
      </c>
      <c r="B393" s="1" t="s">
        <v>78</v>
      </c>
      <c r="C393" s="2" t="s">
        <v>12</v>
      </c>
      <c r="D393" s="14">
        <v>112.47</v>
      </c>
      <c r="E393" s="13"/>
      <c r="F393" s="13"/>
      <c r="G393" s="13"/>
      <c r="H393" s="13"/>
      <c r="I393" s="13"/>
      <c r="J393" s="15"/>
      <c r="K393" s="39">
        <f>ROUND(E393*F393*G393*H393,2)</f>
        <v>0</v>
      </c>
    </row>
    <row r="394" spans="1:11" ht="25.5" x14ac:dyDescent="0.2">
      <c r="A394" s="27" t="s">
        <v>483</v>
      </c>
      <c r="B394" s="1" t="s">
        <v>434</v>
      </c>
      <c r="C394" s="2" t="s">
        <v>16</v>
      </c>
      <c r="D394" s="14">
        <v>2530.5300000000002</v>
      </c>
      <c r="E394" s="13"/>
      <c r="F394" s="13"/>
      <c r="G394" s="13"/>
      <c r="H394" s="13"/>
      <c r="I394" s="13"/>
      <c r="J394" s="15"/>
      <c r="K394" s="39">
        <f>ROUND(E394*F394*G394*H394*I394*J394,2)</f>
        <v>0</v>
      </c>
    </row>
    <row r="395" spans="1:11" ht="25.5" x14ac:dyDescent="0.2">
      <c r="A395" s="27" t="s">
        <v>484</v>
      </c>
      <c r="B395" s="1" t="s">
        <v>215</v>
      </c>
      <c r="C395" s="2" t="s">
        <v>12</v>
      </c>
      <c r="D395" s="14">
        <v>86.51</v>
      </c>
      <c r="E395" s="13"/>
      <c r="F395" s="13"/>
      <c r="G395" s="13"/>
      <c r="H395" s="13"/>
      <c r="I395" s="13"/>
      <c r="J395" s="15"/>
      <c r="K395" s="39">
        <f>ROUND(E395*F395*G395,2)</f>
        <v>0</v>
      </c>
    </row>
    <row r="396" spans="1:11" ht="25.5" x14ac:dyDescent="0.2">
      <c r="A396" s="27" t="s">
        <v>485</v>
      </c>
      <c r="B396" s="1" t="s">
        <v>17</v>
      </c>
      <c r="C396" s="2" t="s">
        <v>6</v>
      </c>
      <c r="D396" s="14">
        <v>865.14</v>
      </c>
      <c r="E396" s="13"/>
      <c r="F396" s="13"/>
      <c r="G396" s="13"/>
      <c r="H396" s="13"/>
      <c r="I396" s="13"/>
      <c r="J396" s="15"/>
      <c r="K396" s="39">
        <f>ROUND(E396*F396,2)</f>
        <v>0</v>
      </c>
    </row>
    <row r="397" spans="1:11" ht="38.25" x14ac:dyDescent="0.2">
      <c r="A397" s="27" t="s">
        <v>486</v>
      </c>
      <c r="B397" s="1" t="s">
        <v>86</v>
      </c>
      <c r="C397" s="2" t="s">
        <v>19</v>
      </c>
      <c r="D397" s="14">
        <v>289</v>
      </c>
      <c r="E397" s="13"/>
      <c r="F397" s="13"/>
      <c r="G397" s="13"/>
      <c r="H397" s="13"/>
      <c r="I397" s="13"/>
      <c r="J397" s="15"/>
      <c r="K397" s="39">
        <f>E397*2</f>
        <v>0</v>
      </c>
    </row>
    <row r="398" spans="1:11" ht="25.5" x14ac:dyDescent="0.2">
      <c r="A398" s="27" t="s">
        <v>487</v>
      </c>
      <c r="B398" s="1" t="s">
        <v>88</v>
      </c>
      <c r="C398" s="2" t="s">
        <v>7</v>
      </c>
      <c r="D398" s="14">
        <v>289</v>
      </c>
      <c r="E398" s="13"/>
      <c r="F398" s="13"/>
      <c r="G398" s="13"/>
      <c r="H398" s="13"/>
      <c r="I398" s="13"/>
      <c r="J398" s="15"/>
      <c r="K398" s="39">
        <f>E398*2</f>
        <v>0</v>
      </c>
    </row>
    <row r="399" spans="1:11" x14ac:dyDescent="0.2">
      <c r="A399" s="27" t="s">
        <v>488</v>
      </c>
      <c r="B399" s="1" t="s">
        <v>18</v>
      </c>
      <c r="C399" s="2" t="s">
        <v>7</v>
      </c>
      <c r="D399" s="14">
        <v>50</v>
      </c>
      <c r="E399" s="13"/>
      <c r="F399" s="13"/>
      <c r="G399" s="13"/>
      <c r="H399" s="13"/>
      <c r="I399" s="13"/>
      <c r="J399" s="15"/>
      <c r="K399" s="39">
        <f>E399</f>
        <v>0</v>
      </c>
    </row>
    <row r="400" spans="1:11" x14ac:dyDescent="0.2">
      <c r="A400" s="27" t="s">
        <v>489</v>
      </c>
      <c r="B400" s="1" t="s">
        <v>91</v>
      </c>
      <c r="C400" s="2" t="s">
        <v>19</v>
      </c>
      <c r="D400" s="14">
        <v>289</v>
      </c>
      <c r="E400" s="13"/>
      <c r="F400" s="13"/>
      <c r="G400" s="13"/>
      <c r="H400" s="13"/>
      <c r="I400" s="13"/>
      <c r="J400" s="15"/>
      <c r="K400" s="39">
        <f>E400*2</f>
        <v>0</v>
      </c>
    </row>
    <row r="401" spans="1:11" x14ac:dyDescent="0.2">
      <c r="A401" s="26" t="s">
        <v>490</v>
      </c>
      <c r="B401" s="7" t="s">
        <v>955</v>
      </c>
      <c r="C401" s="8"/>
      <c r="D401" s="16"/>
      <c r="E401" s="17"/>
      <c r="F401" s="17"/>
      <c r="G401" s="17"/>
      <c r="H401" s="17"/>
      <c r="I401" s="17"/>
      <c r="J401" s="18"/>
      <c r="K401" s="34"/>
    </row>
    <row r="402" spans="1:11" x14ac:dyDescent="0.2">
      <c r="A402" s="26" t="s">
        <v>491</v>
      </c>
      <c r="B402" s="7" t="s">
        <v>14</v>
      </c>
      <c r="C402" s="8"/>
      <c r="D402" s="16"/>
      <c r="E402" s="17"/>
      <c r="F402" s="17"/>
      <c r="G402" s="17"/>
      <c r="H402" s="17"/>
      <c r="I402" s="17"/>
      <c r="J402" s="18"/>
      <c r="K402" s="34"/>
    </row>
    <row r="403" spans="1:11" x14ac:dyDescent="0.2">
      <c r="A403" s="27" t="s">
        <v>492</v>
      </c>
      <c r="B403" s="1" t="s">
        <v>67</v>
      </c>
      <c r="C403" s="2" t="s">
        <v>19</v>
      </c>
      <c r="D403" s="14">
        <v>103.82</v>
      </c>
      <c r="E403" s="13"/>
      <c r="F403" s="13"/>
      <c r="G403" s="13"/>
      <c r="H403" s="13"/>
      <c r="I403" s="13"/>
      <c r="J403" s="15"/>
      <c r="K403" s="39">
        <f>E403</f>
        <v>0</v>
      </c>
    </row>
    <row r="404" spans="1:11" ht="25.5" x14ac:dyDescent="0.2">
      <c r="A404" s="27" t="s">
        <v>493</v>
      </c>
      <c r="B404" s="1" t="s">
        <v>69</v>
      </c>
      <c r="C404" s="2" t="s">
        <v>12</v>
      </c>
      <c r="D404" s="14">
        <v>195.22</v>
      </c>
      <c r="E404" s="13"/>
      <c r="F404" s="13"/>
      <c r="G404" s="13"/>
      <c r="H404" s="13"/>
      <c r="I404" s="13"/>
      <c r="J404" s="15"/>
      <c r="K404" s="39">
        <f>ROUND(E404*F404*G404,2)</f>
        <v>0</v>
      </c>
    </row>
    <row r="405" spans="1:11" x14ac:dyDescent="0.2">
      <c r="A405" s="27" t="s">
        <v>494</v>
      </c>
      <c r="B405" s="1" t="s">
        <v>71</v>
      </c>
      <c r="C405" s="2" t="s">
        <v>12</v>
      </c>
      <c r="D405" s="14">
        <v>229.62</v>
      </c>
      <c r="E405" s="13"/>
      <c r="F405" s="13"/>
      <c r="G405" s="13"/>
      <c r="H405" s="13"/>
      <c r="I405" s="13"/>
      <c r="J405" s="15"/>
      <c r="K405" s="39">
        <f>ROUND(E405*F405*G405*H405,2)</f>
        <v>0</v>
      </c>
    </row>
    <row r="406" spans="1:11" ht="25.5" x14ac:dyDescent="0.2">
      <c r="A406" s="27" t="s">
        <v>495</v>
      </c>
      <c r="B406" s="1" t="s">
        <v>434</v>
      </c>
      <c r="C406" s="2" t="s">
        <v>16</v>
      </c>
      <c r="D406" s="14">
        <v>5166.43</v>
      </c>
      <c r="E406" s="13"/>
      <c r="F406" s="13"/>
      <c r="G406" s="13"/>
      <c r="H406" s="13"/>
      <c r="I406" s="13"/>
      <c r="J406" s="15"/>
      <c r="K406" s="39">
        <f>ROUND(E406*F406*G406*H406*I406*J406,2)</f>
        <v>0</v>
      </c>
    </row>
    <row r="407" spans="1:11" ht="25.5" x14ac:dyDescent="0.2">
      <c r="A407" s="27" t="s">
        <v>496</v>
      </c>
      <c r="B407" s="1" t="s">
        <v>74</v>
      </c>
      <c r="C407" s="2" t="s">
        <v>6</v>
      </c>
      <c r="D407" s="14">
        <v>615.11</v>
      </c>
      <c r="E407" s="13"/>
      <c r="F407" s="13"/>
      <c r="G407" s="13"/>
      <c r="H407" s="13"/>
      <c r="I407" s="13"/>
      <c r="J407" s="15"/>
      <c r="K407" s="39">
        <f>ROUND(E407*F407,2)</f>
        <v>0</v>
      </c>
    </row>
    <row r="408" spans="1:11" ht="38.25" x14ac:dyDescent="0.2">
      <c r="A408" s="27" t="s">
        <v>497</v>
      </c>
      <c r="B408" s="1" t="s">
        <v>76</v>
      </c>
      <c r="C408" s="2" t="s">
        <v>12</v>
      </c>
      <c r="D408" s="14">
        <v>61.51</v>
      </c>
      <c r="E408" s="13"/>
      <c r="F408" s="13"/>
      <c r="G408" s="13"/>
      <c r="H408" s="13"/>
      <c r="I408" s="13"/>
      <c r="J408" s="15"/>
      <c r="K408" s="39">
        <f>ROUND(E408*F408*G408,2)</f>
        <v>0</v>
      </c>
    </row>
    <row r="409" spans="1:11" ht="25.5" x14ac:dyDescent="0.2">
      <c r="A409" s="27" t="s">
        <v>498</v>
      </c>
      <c r="B409" s="1" t="s">
        <v>78</v>
      </c>
      <c r="C409" s="2" t="s">
        <v>12</v>
      </c>
      <c r="D409" s="14">
        <v>79.959999999999994</v>
      </c>
      <c r="E409" s="13"/>
      <c r="F409" s="13"/>
      <c r="G409" s="13"/>
      <c r="H409" s="13"/>
      <c r="I409" s="13"/>
      <c r="J409" s="15"/>
      <c r="K409" s="39">
        <f>ROUND(E409*F409*G409*H409,2)</f>
        <v>0</v>
      </c>
    </row>
    <row r="410" spans="1:11" ht="25.5" x14ac:dyDescent="0.2">
      <c r="A410" s="27" t="s">
        <v>499</v>
      </c>
      <c r="B410" s="1" t="s">
        <v>434</v>
      </c>
      <c r="C410" s="2" t="s">
        <v>16</v>
      </c>
      <c r="D410" s="14">
        <v>1799.2</v>
      </c>
      <c r="E410" s="13"/>
      <c r="F410" s="13"/>
      <c r="G410" s="13"/>
      <c r="H410" s="13"/>
      <c r="I410" s="13"/>
      <c r="J410" s="15"/>
      <c r="K410" s="39">
        <f>ROUND(E410*F410*G410*H410*I410*J410,2)</f>
        <v>0</v>
      </c>
    </row>
    <row r="411" spans="1:11" ht="25.5" x14ac:dyDescent="0.2">
      <c r="A411" s="27" t="s">
        <v>500</v>
      </c>
      <c r="B411" s="1" t="s">
        <v>215</v>
      </c>
      <c r="C411" s="2" t="s">
        <v>12</v>
      </c>
      <c r="D411" s="14">
        <v>61.51</v>
      </c>
      <c r="E411" s="13"/>
      <c r="F411" s="13"/>
      <c r="G411" s="13"/>
      <c r="H411" s="13"/>
      <c r="I411" s="13"/>
      <c r="J411" s="15"/>
      <c r="K411" s="39">
        <f>ROUND(E411*F411*G411,2)</f>
        <v>0</v>
      </c>
    </row>
    <row r="412" spans="1:11" ht="25.5" x14ac:dyDescent="0.2">
      <c r="A412" s="27" t="s">
        <v>501</v>
      </c>
      <c r="B412" s="1" t="s">
        <v>17</v>
      </c>
      <c r="C412" s="2" t="s">
        <v>6</v>
      </c>
      <c r="D412" s="14">
        <v>615.11</v>
      </c>
      <c r="E412" s="13"/>
      <c r="F412" s="13"/>
      <c r="G412" s="13"/>
      <c r="H412" s="13"/>
      <c r="I412" s="13"/>
      <c r="J412" s="15"/>
      <c r="K412" s="39">
        <f>ROUND(E412*F412,2)</f>
        <v>0</v>
      </c>
    </row>
    <row r="413" spans="1:11" ht="51" x14ac:dyDescent="0.2">
      <c r="A413" s="27" t="s">
        <v>502</v>
      </c>
      <c r="B413" s="1" t="s">
        <v>503</v>
      </c>
      <c r="C413" s="2" t="s">
        <v>19</v>
      </c>
      <c r="D413" s="14">
        <v>280</v>
      </c>
      <c r="E413" s="13"/>
      <c r="F413" s="13"/>
      <c r="G413" s="13"/>
      <c r="H413" s="13"/>
      <c r="I413" s="13"/>
      <c r="J413" s="15"/>
      <c r="K413" s="39">
        <f>E413*2</f>
        <v>0</v>
      </c>
    </row>
    <row r="414" spans="1:11" ht="25.5" x14ac:dyDescent="0.2">
      <c r="A414" s="27" t="s">
        <v>504</v>
      </c>
      <c r="B414" s="1" t="s">
        <v>88</v>
      </c>
      <c r="C414" s="2" t="s">
        <v>7</v>
      </c>
      <c r="D414" s="14">
        <v>280</v>
      </c>
      <c r="E414" s="13"/>
      <c r="F414" s="13"/>
      <c r="G414" s="13"/>
      <c r="H414" s="13"/>
      <c r="I414" s="13"/>
      <c r="J414" s="15"/>
      <c r="K414" s="39">
        <f>E414*2</f>
        <v>0</v>
      </c>
    </row>
    <row r="415" spans="1:11" x14ac:dyDescent="0.2">
      <c r="A415" s="27" t="s">
        <v>505</v>
      </c>
      <c r="B415" s="1" t="s">
        <v>18</v>
      </c>
      <c r="C415" s="2" t="s">
        <v>7</v>
      </c>
      <c r="D415" s="14">
        <v>50</v>
      </c>
      <c r="E415" s="13"/>
      <c r="F415" s="13"/>
      <c r="G415" s="13"/>
      <c r="H415" s="13"/>
      <c r="I415" s="13"/>
      <c r="J415" s="15"/>
      <c r="K415" s="39">
        <f>E415</f>
        <v>0</v>
      </c>
    </row>
    <row r="416" spans="1:11" x14ac:dyDescent="0.2">
      <c r="A416" s="27" t="s">
        <v>506</v>
      </c>
      <c r="B416" s="1" t="s">
        <v>91</v>
      </c>
      <c r="C416" s="2" t="s">
        <v>19</v>
      </c>
      <c r="D416" s="14">
        <v>280</v>
      </c>
      <c r="E416" s="13"/>
      <c r="F416" s="13"/>
      <c r="G416" s="13"/>
      <c r="H416" s="13"/>
      <c r="I416" s="13"/>
      <c r="J416" s="15"/>
      <c r="K416" s="39">
        <f>E416*2</f>
        <v>0</v>
      </c>
    </row>
    <row r="417" spans="1:11" x14ac:dyDescent="0.2">
      <c r="A417" s="26" t="s">
        <v>507</v>
      </c>
      <c r="B417" s="7" t="s">
        <v>508</v>
      </c>
      <c r="C417" s="8"/>
      <c r="D417" s="16"/>
      <c r="E417" s="17"/>
      <c r="F417" s="17"/>
      <c r="G417" s="17"/>
      <c r="H417" s="17"/>
      <c r="I417" s="17"/>
      <c r="J417" s="18"/>
      <c r="K417" s="34"/>
    </row>
    <row r="418" spans="1:11" x14ac:dyDescent="0.2">
      <c r="A418" s="26" t="s">
        <v>509</v>
      </c>
      <c r="B418" s="7" t="s">
        <v>14</v>
      </c>
      <c r="C418" s="8"/>
      <c r="D418" s="16"/>
      <c r="E418" s="17"/>
      <c r="F418" s="17"/>
      <c r="G418" s="17"/>
      <c r="H418" s="17"/>
      <c r="I418" s="17"/>
      <c r="J418" s="18"/>
      <c r="K418" s="34"/>
    </row>
    <row r="419" spans="1:11" x14ac:dyDescent="0.2">
      <c r="A419" s="27" t="s">
        <v>510</v>
      </c>
      <c r="B419" s="1" t="s">
        <v>67</v>
      </c>
      <c r="C419" s="2" t="s">
        <v>19</v>
      </c>
      <c r="D419" s="14">
        <v>163.13999999999999</v>
      </c>
      <c r="E419" s="13"/>
      <c r="F419" s="13"/>
      <c r="G419" s="13"/>
      <c r="H419" s="13"/>
      <c r="I419" s="13"/>
      <c r="J419" s="15"/>
      <c r="K419" s="39">
        <f>E419</f>
        <v>0</v>
      </c>
    </row>
    <row r="420" spans="1:11" ht="25.5" x14ac:dyDescent="0.2">
      <c r="A420" s="27" t="s">
        <v>511</v>
      </c>
      <c r="B420" s="1" t="s">
        <v>69</v>
      </c>
      <c r="C420" s="2" t="s">
        <v>12</v>
      </c>
      <c r="D420" s="14">
        <v>412.71</v>
      </c>
      <c r="E420" s="13"/>
      <c r="F420" s="13"/>
      <c r="G420" s="13"/>
      <c r="H420" s="13"/>
      <c r="I420" s="13"/>
      <c r="J420" s="15"/>
      <c r="K420" s="39">
        <f>ROUND(E420*F420*G420,2)</f>
        <v>0</v>
      </c>
    </row>
    <row r="421" spans="1:11" x14ac:dyDescent="0.2">
      <c r="A421" s="27" t="s">
        <v>512</v>
      </c>
      <c r="B421" s="1" t="s">
        <v>71</v>
      </c>
      <c r="C421" s="2" t="s">
        <v>12</v>
      </c>
      <c r="D421" s="14">
        <v>514.19000000000005</v>
      </c>
      <c r="E421" s="13"/>
      <c r="F421" s="13"/>
      <c r="G421" s="13"/>
      <c r="H421" s="13"/>
      <c r="I421" s="13"/>
      <c r="J421" s="15"/>
      <c r="K421" s="39">
        <f>ROUND(E421*F421*G421*H421,2)</f>
        <v>0</v>
      </c>
    </row>
    <row r="422" spans="1:11" ht="25.5" x14ac:dyDescent="0.2">
      <c r="A422" s="27" t="s">
        <v>513</v>
      </c>
      <c r="B422" s="1" t="s">
        <v>59</v>
      </c>
      <c r="C422" s="2" t="s">
        <v>16</v>
      </c>
      <c r="D422" s="14">
        <v>11569.25</v>
      </c>
      <c r="E422" s="13"/>
      <c r="F422" s="13"/>
      <c r="G422" s="13"/>
      <c r="H422" s="13"/>
      <c r="I422" s="13"/>
      <c r="J422" s="15"/>
      <c r="K422" s="39">
        <f>ROUND(E422*F422*G422*H422*I422*J422,2)</f>
        <v>0</v>
      </c>
    </row>
    <row r="423" spans="1:11" ht="25.5" x14ac:dyDescent="0.2">
      <c r="A423" s="27" t="s">
        <v>514</v>
      </c>
      <c r="B423" s="1" t="s">
        <v>74</v>
      </c>
      <c r="C423" s="2" t="s">
        <v>6</v>
      </c>
      <c r="D423" s="14">
        <v>775.54</v>
      </c>
      <c r="E423" s="13"/>
      <c r="F423" s="13"/>
      <c r="G423" s="13"/>
      <c r="H423" s="13"/>
      <c r="I423" s="13"/>
      <c r="J423" s="15"/>
      <c r="K423" s="39">
        <f>ROUND(E423*F423,2)</f>
        <v>0</v>
      </c>
    </row>
    <row r="424" spans="1:11" ht="38.25" x14ac:dyDescent="0.2">
      <c r="A424" s="27" t="s">
        <v>515</v>
      </c>
      <c r="B424" s="1" t="s">
        <v>76</v>
      </c>
      <c r="C424" s="2" t="s">
        <v>12</v>
      </c>
      <c r="D424" s="14">
        <v>77.55</v>
      </c>
      <c r="E424" s="13"/>
      <c r="F424" s="13"/>
      <c r="G424" s="13"/>
      <c r="H424" s="13"/>
      <c r="I424" s="13"/>
      <c r="J424" s="15"/>
      <c r="K424" s="39">
        <f>ROUND(E424*F424*G424,2)</f>
        <v>0</v>
      </c>
    </row>
    <row r="425" spans="1:11" ht="25.5" x14ac:dyDescent="0.2">
      <c r="A425" s="27" t="s">
        <v>516</v>
      </c>
      <c r="B425" s="1" t="s">
        <v>78</v>
      </c>
      <c r="C425" s="2" t="s">
        <v>12</v>
      </c>
      <c r="D425" s="14">
        <v>100.82</v>
      </c>
      <c r="E425" s="13"/>
      <c r="F425" s="13"/>
      <c r="G425" s="13"/>
      <c r="H425" s="13"/>
      <c r="I425" s="13"/>
      <c r="J425" s="15"/>
      <c r="K425" s="39">
        <f>ROUND(E425*F425*G425*H425,2)</f>
        <v>0</v>
      </c>
    </row>
    <row r="426" spans="1:11" ht="25.5" x14ac:dyDescent="0.2">
      <c r="A426" s="27" t="s">
        <v>517</v>
      </c>
      <c r="B426" s="1" t="s">
        <v>59</v>
      </c>
      <c r="C426" s="2" t="s">
        <v>16</v>
      </c>
      <c r="D426" s="14">
        <v>2268.4499999999998</v>
      </c>
      <c r="E426" s="13"/>
      <c r="F426" s="13"/>
      <c r="G426" s="13"/>
      <c r="H426" s="13"/>
      <c r="I426" s="13"/>
      <c r="J426" s="15"/>
      <c r="K426" s="39">
        <f>ROUND(E426*F426*G426*H426*I426*J426,2)</f>
        <v>0</v>
      </c>
    </row>
    <row r="427" spans="1:11" ht="25.5" x14ac:dyDescent="0.2">
      <c r="A427" s="27" t="s">
        <v>518</v>
      </c>
      <c r="B427" s="1" t="s">
        <v>375</v>
      </c>
      <c r="C427" s="2" t="s">
        <v>12</v>
      </c>
      <c r="D427" s="14">
        <v>77.55</v>
      </c>
      <c r="E427" s="13"/>
      <c r="F427" s="13"/>
      <c r="G427" s="13"/>
      <c r="H427" s="13"/>
      <c r="I427" s="13"/>
      <c r="J427" s="15"/>
      <c r="K427" s="39">
        <f>ROUND(E427*F427*G427,2)</f>
        <v>0</v>
      </c>
    </row>
    <row r="428" spans="1:11" ht="25.5" x14ac:dyDescent="0.2">
      <c r="A428" s="27" t="s">
        <v>519</v>
      </c>
      <c r="B428" s="1" t="s">
        <v>17</v>
      </c>
      <c r="C428" s="2" t="s">
        <v>6</v>
      </c>
      <c r="D428" s="14">
        <v>775.54</v>
      </c>
      <c r="E428" s="13"/>
      <c r="F428" s="13"/>
      <c r="G428" s="13"/>
      <c r="H428" s="13"/>
      <c r="I428" s="13"/>
      <c r="J428" s="15"/>
      <c r="K428" s="39">
        <f>ROUND(E428*F428,2)</f>
        <v>0</v>
      </c>
    </row>
    <row r="429" spans="1:11" ht="51" x14ac:dyDescent="0.2">
      <c r="A429" s="27" t="s">
        <v>520</v>
      </c>
      <c r="B429" s="1" t="s">
        <v>503</v>
      </c>
      <c r="C429" s="2" t="s">
        <v>19</v>
      </c>
      <c r="D429" s="14">
        <v>326.27999999999997</v>
      </c>
      <c r="E429" s="13"/>
      <c r="F429" s="13"/>
      <c r="G429" s="13"/>
      <c r="H429" s="13"/>
      <c r="I429" s="13"/>
      <c r="J429" s="15"/>
      <c r="K429" s="39">
        <f>E429*2</f>
        <v>0</v>
      </c>
    </row>
    <row r="430" spans="1:11" ht="25.5" x14ac:dyDescent="0.2">
      <c r="A430" s="27" t="s">
        <v>521</v>
      </c>
      <c r="B430" s="1" t="s">
        <v>88</v>
      </c>
      <c r="C430" s="2" t="s">
        <v>7</v>
      </c>
      <c r="D430" s="14">
        <v>326.27999999999997</v>
      </c>
      <c r="E430" s="13"/>
      <c r="F430" s="13"/>
      <c r="G430" s="13"/>
      <c r="H430" s="13"/>
      <c r="I430" s="13"/>
      <c r="J430" s="15"/>
      <c r="K430" s="39">
        <f>E430*2</f>
        <v>0</v>
      </c>
    </row>
    <row r="431" spans="1:11" x14ac:dyDescent="0.2">
      <c r="A431" s="27" t="s">
        <v>522</v>
      </c>
      <c r="B431" s="1" t="s">
        <v>18</v>
      </c>
      <c r="C431" s="2" t="s">
        <v>7</v>
      </c>
      <c r="D431" s="14">
        <v>50</v>
      </c>
      <c r="E431" s="13"/>
      <c r="F431" s="13"/>
      <c r="G431" s="13"/>
      <c r="H431" s="13"/>
      <c r="I431" s="13"/>
      <c r="J431" s="15"/>
      <c r="K431" s="39">
        <f>E431</f>
        <v>0</v>
      </c>
    </row>
    <row r="432" spans="1:11" x14ac:dyDescent="0.2">
      <c r="A432" s="27" t="s">
        <v>523</v>
      </c>
      <c r="B432" s="1" t="s">
        <v>91</v>
      </c>
      <c r="C432" s="2" t="s">
        <v>19</v>
      </c>
      <c r="D432" s="14">
        <v>326.27999999999997</v>
      </c>
      <c r="E432" s="13"/>
      <c r="F432" s="13"/>
      <c r="G432" s="13"/>
      <c r="H432" s="13"/>
      <c r="I432" s="13"/>
      <c r="J432" s="15"/>
      <c r="K432" s="39">
        <f>E432*2</f>
        <v>0</v>
      </c>
    </row>
    <row r="433" spans="1:11" x14ac:dyDescent="0.2">
      <c r="A433" s="26" t="s">
        <v>524</v>
      </c>
      <c r="B433" s="7" t="s">
        <v>127</v>
      </c>
      <c r="C433" s="8"/>
      <c r="D433" s="16"/>
      <c r="E433" s="17"/>
      <c r="F433" s="17"/>
      <c r="G433" s="17"/>
      <c r="H433" s="17"/>
      <c r="I433" s="17"/>
      <c r="J433" s="18"/>
      <c r="K433" s="34"/>
    </row>
    <row r="434" spans="1:11" x14ac:dyDescent="0.2">
      <c r="A434" s="27" t="s">
        <v>525</v>
      </c>
      <c r="B434" s="1" t="s">
        <v>526</v>
      </c>
      <c r="C434" s="2" t="s">
        <v>6</v>
      </c>
      <c r="D434" s="14">
        <v>53.11</v>
      </c>
      <c r="E434" s="13"/>
      <c r="F434" s="13"/>
      <c r="G434" s="13"/>
      <c r="H434" s="13"/>
      <c r="I434" s="13"/>
      <c r="J434" s="15"/>
      <c r="K434" s="40">
        <f>E434</f>
        <v>0</v>
      </c>
    </row>
    <row r="435" spans="1:11" ht="38.25" x14ac:dyDescent="0.2">
      <c r="A435" s="27" t="s">
        <v>527</v>
      </c>
      <c r="B435" s="1" t="s">
        <v>131</v>
      </c>
      <c r="C435" s="2" t="s">
        <v>12</v>
      </c>
      <c r="D435" s="14">
        <v>78.069999999999993</v>
      </c>
      <c r="E435" s="13"/>
      <c r="F435" s="13"/>
      <c r="G435" s="13"/>
      <c r="H435" s="13"/>
      <c r="I435" s="13"/>
      <c r="J435" s="15"/>
      <c r="K435" s="40">
        <f>ROUND(E435*F435*G435,2)</f>
        <v>0</v>
      </c>
    </row>
    <row r="436" spans="1:11" ht="25.5" x14ac:dyDescent="0.2">
      <c r="A436" s="27" t="s">
        <v>528</v>
      </c>
      <c r="B436" s="1" t="s">
        <v>133</v>
      </c>
      <c r="C436" s="2" t="s">
        <v>12</v>
      </c>
      <c r="D436" s="14">
        <v>5.58</v>
      </c>
      <c r="E436" s="13"/>
      <c r="F436" s="13"/>
      <c r="G436" s="13"/>
      <c r="H436" s="13"/>
      <c r="I436" s="13"/>
      <c r="J436" s="15"/>
      <c r="K436" s="40">
        <f>ROUND(E436*F436*G436,2)</f>
        <v>0</v>
      </c>
    </row>
    <row r="437" spans="1:11" ht="38.25" x14ac:dyDescent="0.2">
      <c r="A437" s="27" t="s">
        <v>529</v>
      </c>
      <c r="B437" s="1" t="s">
        <v>135</v>
      </c>
      <c r="C437" s="2" t="s">
        <v>19</v>
      </c>
      <c r="D437" s="14">
        <v>53.11</v>
      </c>
      <c r="E437" s="13"/>
      <c r="F437" s="13"/>
      <c r="G437" s="13"/>
      <c r="H437" s="13"/>
      <c r="I437" s="13"/>
      <c r="J437" s="15"/>
      <c r="K437" s="40">
        <f>E437</f>
        <v>0</v>
      </c>
    </row>
    <row r="438" spans="1:11" ht="25.5" x14ac:dyDescent="0.2">
      <c r="A438" s="27" t="s">
        <v>530</v>
      </c>
      <c r="B438" s="1" t="s">
        <v>139</v>
      </c>
      <c r="C438" s="2" t="s">
        <v>12</v>
      </c>
      <c r="D438" s="14">
        <v>81.819999999999993</v>
      </c>
      <c r="E438" s="13"/>
      <c r="F438" s="13"/>
      <c r="G438" s="13"/>
      <c r="H438" s="13"/>
      <c r="I438" s="13"/>
      <c r="J438" s="15"/>
      <c r="K438" s="40">
        <f>E438+I438-K436</f>
        <v>0</v>
      </c>
    </row>
    <row r="439" spans="1:11" ht="25.5" x14ac:dyDescent="0.2">
      <c r="A439" s="27" t="s">
        <v>531</v>
      </c>
      <c r="B439" s="1" t="s">
        <v>59</v>
      </c>
      <c r="C439" s="2" t="s">
        <v>16</v>
      </c>
      <c r="D439" s="14">
        <v>3681.72</v>
      </c>
      <c r="E439" s="13"/>
      <c r="F439" s="13"/>
      <c r="G439" s="13"/>
      <c r="H439" s="13"/>
      <c r="I439" s="13"/>
      <c r="J439" s="15"/>
      <c r="K439" s="40">
        <f>ROUND(E439*I439*J439,2)</f>
        <v>0</v>
      </c>
    </row>
    <row r="440" spans="1:11" ht="25.5" x14ac:dyDescent="0.2">
      <c r="A440" s="27" t="s">
        <v>532</v>
      </c>
      <c r="B440" s="1" t="s">
        <v>141</v>
      </c>
      <c r="C440" s="2" t="s">
        <v>9</v>
      </c>
      <c r="D440" s="14">
        <v>2</v>
      </c>
      <c r="E440" s="13"/>
      <c r="F440" s="13"/>
      <c r="G440" s="13"/>
      <c r="H440" s="13"/>
      <c r="I440" s="13"/>
      <c r="J440" s="15"/>
      <c r="K440" s="40">
        <f>H440</f>
        <v>0</v>
      </c>
    </row>
    <row r="441" spans="1:11" x14ac:dyDescent="0.2">
      <c r="A441" s="27" t="s">
        <v>533</v>
      </c>
      <c r="B441" s="1" t="s">
        <v>71</v>
      </c>
      <c r="C441" s="2" t="s">
        <v>12</v>
      </c>
      <c r="D441" s="14">
        <v>81.819999999999993</v>
      </c>
      <c r="E441" s="13"/>
      <c r="F441" s="13"/>
      <c r="G441" s="13"/>
      <c r="H441" s="13"/>
      <c r="I441" s="13"/>
      <c r="J441" s="15"/>
      <c r="K441" s="40">
        <f>ROUND(E441*H441,2)</f>
        <v>0</v>
      </c>
    </row>
    <row r="442" spans="1:11" ht="25.5" x14ac:dyDescent="0.2">
      <c r="A442" s="27" t="s">
        <v>534</v>
      </c>
      <c r="B442" s="1" t="s">
        <v>59</v>
      </c>
      <c r="C442" s="2" t="s">
        <v>16</v>
      </c>
      <c r="D442" s="14">
        <v>1849.86</v>
      </c>
      <c r="E442" s="13"/>
      <c r="F442" s="13"/>
      <c r="G442" s="13"/>
      <c r="H442" s="13"/>
      <c r="I442" s="13"/>
      <c r="J442" s="15"/>
      <c r="K442" s="40">
        <f>ROUND(E442*I442*J442,2)</f>
        <v>0</v>
      </c>
    </row>
    <row r="443" spans="1:11" x14ac:dyDescent="0.2">
      <c r="A443" s="26" t="s">
        <v>535</v>
      </c>
      <c r="B443" s="7" t="s">
        <v>536</v>
      </c>
      <c r="C443" s="8"/>
      <c r="D443" s="16"/>
      <c r="E443" s="17"/>
      <c r="F443" s="17"/>
      <c r="G443" s="17"/>
      <c r="H443" s="17"/>
      <c r="I443" s="17"/>
      <c r="J443" s="18"/>
      <c r="K443" s="34"/>
    </row>
    <row r="444" spans="1:11" x14ac:dyDescent="0.2">
      <c r="A444" s="26" t="s">
        <v>537</v>
      </c>
      <c r="B444" s="7" t="s">
        <v>14</v>
      </c>
      <c r="C444" s="8"/>
      <c r="D444" s="16"/>
      <c r="E444" s="17"/>
      <c r="F444" s="17"/>
      <c r="G444" s="17"/>
      <c r="H444" s="17"/>
      <c r="I444" s="17"/>
      <c r="J444" s="18"/>
      <c r="K444" s="34"/>
    </row>
    <row r="445" spans="1:11" x14ac:dyDescent="0.2">
      <c r="A445" s="27" t="s">
        <v>538</v>
      </c>
      <c r="B445" s="1" t="s">
        <v>67</v>
      </c>
      <c r="C445" s="2" t="s">
        <v>19</v>
      </c>
      <c r="D445" s="14">
        <v>165.21</v>
      </c>
      <c r="E445" s="13"/>
      <c r="F445" s="13"/>
      <c r="G445" s="13"/>
      <c r="H445" s="13"/>
      <c r="I445" s="13"/>
      <c r="J445" s="15"/>
      <c r="K445" s="39">
        <f>E445</f>
        <v>0</v>
      </c>
    </row>
    <row r="446" spans="1:11" ht="25.5" x14ac:dyDescent="0.2">
      <c r="A446" s="27" t="s">
        <v>539</v>
      </c>
      <c r="B446" s="1" t="s">
        <v>69</v>
      </c>
      <c r="C446" s="2" t="s">
        <v>12</v>
      </c>
      <c r="D446" s="14">
        <v>524.99</v>
      </c>
      <c r="E446" s="13"/>
      <c r="F446" s="13"/>
      <c r="G446" s="13"/>
      <c r="H446" s="13"/>
      <c r="I446" s="13"/>
      <c r="J446" s="15"/>
      <c r="K446" s="39">
        <f>ROUND(E446*F446*G446,2)</f>
        <v>0</v>
      </c>
    </row>
    <row r="447" spans="1:11" x14ac:dyDescent="0.2">
      <c r="A447" s="27" t="s">
        <v>540</v>
      </c>
      <c r="B447" s="1" t="s">
        <v>71</v>
      </c>
      <c r="C447" s="2" t="s">
        <v>12</v>
      </c>
      <c r="D447" s="14">
        <v>678.41</v>
      </c>
      <c r="E447" s="13"/>
      <c r="F447" s="13"/>
      <c r="G447" s="13"/>
      <c r="H447" s="13"/>
      <c r="I447" s="13"/>
      <c r="J447" s="15"/>
      <c r="K447" s="39">
        <f>ROUND(E447*F447*G447*H447,2)</f>
        <v>0</v>
      </c>
    </row>
    <row r="448" spans="1:11" ht="25.5" x14ac:dyDescent="0.2">
      <c r="A448" s="27" t="s">
        <v>541</v>
      </c>
      <c r="B448" s="1" t="s">
        <v>59</v>
      </c>
      <c r="C448" s="2" t="s">
        <v>16</v>
      </c>
      <c r="D448" s="14">
        <v>1524.11</v>
      </c>
      <c r="E448" s="13"/>
      <c r="F448" s="13"/>
      <c r="G448" s="13"/>
      <c r="H448" s="13"/>
      <c r="I448" s="13"/>
      <c r="J448" s="15"/>
      <c r="K448" s="39">
        <f>ROUND(E448*F448*G448*H448*I448*J448,2)</f>
        <v>0</v>
      </c>
    </row>
    <row r="449" spans="1:11" ht="25.5" x14ac:dyDescent="0.2">
      <c r="A449" s="27" t="s">
        <v>542</v>
      </c>
      <c r="B449" s="1" t="s">
        <v>74</v>
      </c>
      <c r="C449" s="2" t="s">
        <v>6</v>
      </c>
      <c r="D449" s="14">
        <v>952.88</v>
      </c>
      <c r="E449" s="13"/>
      <c r="F449" s="13"/>
      <c r="G449" s="13"/>
      <c r="H449" s="13"/>
      <c r="I449" s="13"/>
      <c r="J449" s="15"/>
      <c r="K449" s="39">
        <f>ROUND(E449*F449,2)</f>
        <v>0</v>
      </c>
    </row>
    <row r="450" spans="1:11" ht="38.25" x14ac:dyDescent="0.2">
      <c r="A450" s="27" t="s">
        <v>543</v>
      </c>
      <c r="B450" s="1" t="s">
        <v>76</v>
      </c>
      <c r="C450" s="2" t="s">
        <v>12</v>
      </c>
      <c r="D450" s="14">
        <v>95.29</v>
      </c>
      <c r="E450" s="13"/>
      <c r="F450" s="13"/>
      <c r="G450" s="13"/>
      <c r="H450" s="13"/>
      <c r="I450" s="13"/>
      <c r="J450" s="15"/>
      <c r="K450" s="39">
        <f>ROUND(E450*F450*G450,2)</f>
        <v>0</v>
      </c>
    </row>
    <row r="451" spans="1:11" ht="25.5" x14ac:dyDescent="0.2">
      <c r="A451" s="27" t="s">
        <v>544</v>
      </c>
      <c r="B451" s="1" t="s">
        <v>78</v>
      </c>
      <c r="C451" s="2" t="s">
        <v>12</v>
      </c>
      <c r="D451" s="14">
        <v>123.87</v>
      </c>
      <c r="E451" s="13"/>
      <c r="F451" s="13"/>
      <c r="G451" s="13"/>
      <c r="H451" s="13"/>
      <c r="I451" s="13"/>
      <c r="J451" s="15"/>
      <c r="K451" s="39">
        <f>ROUND(E451*F451*G451*H451,2)</f>
        <v>0</v>
      </c>
    </row>
    <row r="452" spans="1:11" ht="25.5" x14ac:dyDescent="0.2">
      <c r="A452" s="27" t="s">
        <v>545</v>
      </c>
      <c r="B452" s="1" t="s">
        <v>59</v>
      </c>
      <c r="C452" s="2" t="s">
        <v>16</v>
      </c>
      <c r="D452" s="14">
        <v>2787.17</v>
      </c>
      <c r="E452" s="13"/>
      <c r="F452" s="13"/>
      <c r="G452" s="13"/>
      <c r="H452" s="13"/>
      <c r="I452" s="13"/>
      <c r="J452" s="15"/>
      <c r="K452" s="39">
        <f>ROUND(E452*F452*G452*H452*I452*J452,2)</f>
        <v>0</v>
      </c>
    </row>
    <row r="453" spans="1:11" ht="25.5" x14ac:dyDescent="0.2">
      <c r="A453" s="27" t="s">
        <v>546</v>
      </c>
      <c r="B453" s="1" t="s">
        <v>215</v>
      </c>
      <c r="C453" s="2" t="s">
        <v>12</v>
      </c>
      <c r="D453" s="14">
        <v>95.29</v>
      </c>
      <c r="E453" s="13"/>
      <c r="F453" s="13"/>
      <c r="G453" s="13"/>
      <c r="H453" s="13"/>
      <c r="I453" s="13"/>
      <c r="J453" s="15"/>
      <c r="K453" s="39">
        <f>ROUND(E453*F453*G453,2)</f>
        <v>0</v>
      </c>
    </row>
    <row r="454" spans="1:11" ht="25.5" x14ac:dyDescent="0.2">
      <c r="A454" s="27" t="s">
        <v>547</v>
      </c>
      <c r="B454" s="1" t="s">
        <v>17</v>
      </c>
      <c r="C454" s="2" t="s">
        <v>6</v>
      </c>
      <c r="D454" s="14">
        <v>952.88</v>
      </c>
      <c r="E454" s="13"/>
      <c r="F454" s="13"/>
      <c r="G454" s="13"/>
      <c r="H454" s="13"/>
      <c r="I454" s="13"/>
      <c r="J454" s="15"/>
      <c r="K454" s="39">
        <f>ROUND(E454*F454,2)</f>
        <v>0</v>
      </c>
    </row>
    <row r="455" spans="1:11" ht="51" x14ac:dyDescent="0.2">
      <c r="A455" s="27" t="s">
        <v>548</v>
      </c>
      <c r="B455" s="1" t="s">
        <v>503</v>
      </c>
      <c r="C455" s="2" t="s">
        <v>19</v>
      </c>
      <c r="D455" s="14">
        <v>330.42</v>
      </c>
      <c r="E455" s="13"/>
      <c r="F455" s="13"/>
      <c r="G455" s="13"/>
      <c r="H455" s="13"/>
      <c r="I455" s="13"/>
      <c r="J455" s="15"/>
      <c r="K455" s="39">
        <f>E455*2</f>
        <v>0</v>
      </c>
    </row>
    <row r="456" spans="1:11" ht="25.5" x14ac:dyDescent="0.2">
      <c r="A456" s="27" t="s">
        <v>549</v>
      </c>
      <c r="B456" s="1" t="s">
        <v>88</v>
      </c>
      <c r="C456" s="2" t="s">
        <v>7</v>
      </c>
      <c r="D456" s="14">
        <v>330.42</v>
      </c>
      <c r="E456" s="13"/>
      <c r="F456" s="13"/>
      <c r="G456" s="13"/>
      <c r="H456" s="13"/>
      <c r="I456" s="13"/>
      <c r="J456" s="15"/>
      <c r="K456" s="39">
        <f>E456*2</f>
        <v>0</v>
      </c>
    </row>
    <row r="457" spans="1:11" x14ac:dyDescent="0.2">
      <c r="A457" s="27" t="s">
        <v>550</v>
      </c>
      <c r="B457" s="1" t="s">
        <v>18</v>
      </c>
      <c r="C457" s="2" t="s">
        <v>7</v>
      </c>
      <c r="D457" s="14">
        <v>198.25</v>
      </c>
      <c r="E457" s="13"/>
      <c r="F457" s="13"/>
      <c r="G457" s="13"/>
      <c r="H457" s="13"/>
      <c r="I457" s="13"/>
      <c r="J457" s="15"/>
      <c r="K457" s="39">
        <f>E457</f>
        <v>0</v>
      </c>
    </row>
    <row r="458" spans="1:11" x14ac:dyDescent="0.2">
      <c r="A458" s="27" t="s">
        <v>551</v>
      </c>
      <c r="B458" s="1" t="s">
        <v>91</v>
      </c>
      <c r="C458" s="2" t="s">
        <v>19</v>
      </c>
      <c r="D458" s="14">
        <v>330.42</v>
      </c>
      <c r="E458" s="13"/>
      <c r="F458" s="13"/>
      <c r="G458" s="13"/>
      <c r="H458" s="13"/>
      <c r="I458" s="13"/>
      <c r="J458" s="15"/>
      <c r="K458" s="39">
        <f>E458*2</f>
        <v>0</v>
      </c>
    </row>
    <row r="459" spans="1:11" x14ac:dyDescent="0.2">
      <c r="A459" s="26" t="s">
        <v>552</v>
      </c>
      <c r="B459" s="7" t="s">
        <v>553</v>
      </c>
      <c r="C459" s="8"/>
      <c r="D459" s="16"/>
      <c r="E459" s="17"/>
      <c r="F459" s="17"/>
      <c r="G459" s="17"/>
      <c r="H459" s="17"/>
      <c r="I459" s="17"/>
      <c r="J459" s="18"/>
      <c r="K459" s="34"/>
    </row>
    <row r="460" spans="1:11" x14ac:dyDescent="0.2">
      <c r="A460" s="26" t="s">
        <v>554</v>
      </c>
      <c r="B460" s="7" t="s">
        <v>14</v>
      </c>
      <c r="C460" s="8"/>
      <c r="D460" s="16"/>
      <c r="E460" s="17"/>
      <c r="F460" s="17"/>
      <c r="G460" s="17"/>
      <c r="H460" s="17"/>
      <c r="I460" s="17"/>
      <c r="J460" s="18"/>
      <c r="K460" s="34"/>
    </row>
    <row r="461" spans="1:11" x14ac:dyDescent="0.2">
      <c r="A461" s="27" t="s">
        <v>555</v>
      </c>
      <c r="B461" s="1" t="s">
        <v>67</v>
      </c>
      <c r="C461" s="2" t="s">
        <v>19</v>
      </c>
      <c r="D461" s="14">
        <v>167.66</v>
      </c>
      <c r="E461" s="13"/>
      <c r="F461" s="13"/>
      <c r="G461" s="13"/>
      <c r="H461" s="13"/>
      <c r="I461" s="13"/>
      <c r="J461" s="15"/>
      <c r="K461" s="39">
        <f>E461</f>
        <v>0</v>
      </c>
    </row>
    <row r="462" spans="1:11" ht="25.5" x14ac:dyDescent="0.2">
      <c r="A462" s="27" t="s">
        <v>556</v>
      </c>
      <c r="B462" s="1" t="s">
        <v>69</v>
      </c>
      <c r="C462" s="2" t="s">
        <v>12</v>
      </c>
      <c r="D462" s="14">
        <v>346.57</v>
      </c>
      <c r="E462" s="13"/>
      <c r="F462" s="13"/>
      <c r="G462" s="13"/>
      <c r="H462" s="13"/>
      <c r="I462" s="13"/>
      <c r="J462" s="15"/>
      <c r="K462" s="39">
        <f>ROUND(E462*F462*G462,2)</f>
        <v>0</v>
      </c>
    </row>
    <row r="463" spans="1:11" x14ac:dyDescent="0.2">
      <c r="A463" s="27" t="s">
        <v>557</v>
      </c>
      <c r="B463" s="1" t="s">
        <v>71</v>
      </c>
      <c r="C463" s="2" t="s">
        <v>12</v>
      </c>
      <c r="D463" s="14">
        <v>400.96</v>
      </c>
      <c r="E463" s="13"/>
      <c r="F463" s="13"/>
      <c r="G463" s="13"/>
      <c r="H463" s="13"/>
      <c r="I463" s="13"/>
      <c r="J463" s="15"/>
      <c r="K463" s="39">
        <f>ROUND(E463*F463*G463*H463,2)</f>
        <v>0</v>
      </c>
    </row>
    <row r="464" spans="1:11" ht="25.5" x14ac:dyDescent="0.2">
      <c r="A464" s="27" t="s">
        <v>558</v>
      </c>
      <c r="B464" s="1" t="s">
        <v>59</v>
      </c>
      <c r="C464" s="2" t="s">
        <v>16</v>
      </c>
      <c r="D464" s="14">
        <v>9021.58</v>
      </c>
      <c r="E464" s="13"/>
      <c r="F464" s="13"/>
      <c r="G464" s="13"/>
      <c r="H464" s="13"/>
      <c r="I464" s="13"/>
      <c r="J464" s="15"/>
      <c r="K464" s="39">
        <f>ROUND(E464*F464*G464*H464*I464*J464,2)</f>
        <v>0</v>
      </c>
    </row>
    <row r="465" spans="1:11" ht="25.5" x14ac:dyDescent="0.2">
      <c r="A465" s="27" t="s">
        <v>559</v>
      </c>
      <c r="B465" s="1" t="s">
        <v>74</v>
      </c>
      <c r="C465" s="2" t="s">
        <v>6</v>
      </c>
      <c r="D465" s="14">
        <v>974.32</v>
      </c>
      <c r="E465" s="13"/>
      <c r="F465" s="13"/>
      <c r="G465" s="13"/>
      <c r="H465" s="13"/>
      <c r="I465" s="13"/>
      <c r="J465" s="15"/>
      <c r="K465" s="39">
        <f>ROUND(E465*F465,2)</f>
        <v>0</v>
      </c>
    </row>
    <row r="466" spans="1:11" ht="38.25" x14ac:dyDescent="0.2">
      <c r="A466" s="27" t="s">
        <v>560</v>
      </c>
      <c r="B466" s="1" t="s">
        <v>76</v>
      </c>
      <c r="C466" s="2" t="s">
        <v>12</v>
      </c>
      <c r="D466" s="14">
        <v>97.43</v>
      </c>
      <c r="E466" s="13"/>
      <c r="F466" s="13"/>
      <c r="G466" s="13"/>
      <c r="H466" s="13"/>
      <c r="I466" s="13"/>
      <c r="J466" s="15"/>
      <c r="K466" s="39">
        <f>ROUND(E466*F466*G466,2)</f>
        <v>0</v>
      </c>
    </row>
    <row r="467" spans="1:11" ht="25.5" x14ac:dyDescent="0.2">
      <c r="A467" s="27" t="s">
        <v>561</v>
      </c>
      <c r="B467" s="1" t="s">
        <v>78</v>
      </c>
      <c r="C467" s="2" t="s">
        <v>12</v>
      </c>
      <c r="D467" s="14">
        <v>126.66</v>
      </c>
      <c r="E467" s="13"/>
      <c r="F467" s="13"/>
      <c r="G467" s="13"/>
      <c r="H467" s="13"/>
      <c r="I467" s="13"/>
      <c r="J467" s="15"/>
      <c r="K467" s="39">
        <f>ROUND(E467*F467*G467*H467,2)</f>
        <v>0</v>
      </c>
    </row>
    <row r="468" spans="1:11" ht="25.5" x14ac:dyDescent="0.2">
      <c r="A468" s="27" t="s">
        <v>562</v>
      </c>
      <c r="B468" s="1" t="s">
        <v>59</v>
      </c>
      <c r="C468" s="2" t="s">
        <v>16</v>
      </c>
      <c r="D468" s="14">
        <v>2849.89</v>
      </c>
      <c r="E468" s="13"/>
      <c r="F468" s="13"/>
      <c r="G468" s="13"/>
      <c r="H468" s="13"/>
      <c r="I468" s="13"/>
      <c r="J468" s="15"/>
      <c r="K468" s="39">
        <f>ROUND(E468*F468*G468*H468*I468*J468,2)</f>
        <v>0</v>
      </c>
    </row>
    <row r="469" spans="1:11" ht="25.5" x14ac:dyDescent="0.2">
      <c r="A469" s="27" t="s">
        <v>563</v>
      </c>
      <c r="B469" s="1" t="s">
        <v>215</v>
      </c>
      <c r="C469" s="2" t="s">
        <v>12</v>
      </c>
      <c r="D469" s="14">
        <v>97.43</v>
      </c>
      <c r="E469" s="13"/>
      <c r="F469" s="13"/>
      <c r="G469" s="13"/>
      <c r="H469" s="13"/>
      <c r="I469" s="13"/>
      <c r="J469" s="15"/>
      <c r="K469" s="39">
        <f>ROUND(E469*F469*G469,2)</f>
        <v>0</v>
      </c>
    </row>
    <row r="470" spans="1:11" ht="25.5" x14ac:dyDescent="0.2">
      <c r="A470" s="27" t="s">
        <v>564</v>
      </c>
      <c r="B470" s="1" t="s">
        <v>17</v>
      </c>
      <c r="C470" s="2" t="s">
        <v>6</v>
      </c>
      <c r="D470" s="14">
        <v>974.32</v>
      </c>
      <c r="E470" s="13"/>
      <c r="F470" s="13"/>
      <c r="G470" s="13"/>
      <c r="H470" s="13"/>
      <c r="I470" s="13"/>
      <c r="J470" s="15"/>
      <c r="K470" s="39">
        <f>ROUND(E470*F470,2)</f>
        <v>0</v>
      </c>
    </row>
    <row r="471" spans="1:11" ht="38.25" x14ac:dyDescent="0.2">
      <c r="A471" s="27" t="s">
        <v>565</v>
      </c>
      <c r="B471" s="1" t="s">
        <v>86</v>
      </c>
      <c r="C471" s="2" t="s">
        <v>19</v>
      </c>
      <c r="D471" s="14">
        <v>335.32</v>
      </c>
      <c r="E471" s="13"/>
      <c r="F471" s="13"/>
      <c r="G471" s="13"/>
      <c r="H471" s="13"/>
      <c r="I471" s="13"/>
      <c r="J471" s="15"/>
      <c r="K471" s="39">
        <f>E471*2</f>
        <v>0</v>
      </c>
    </row>
    <row r="472" spans="1:11" ht="25.5" x14ac:dyDescent="0.2">
      <c r="A472" s="27" t="s">
        <v>566</v>
      </c>
      <c r="B472" s="1" t="s">
        <v>88</v>
      </c>
      <c r="C472" s="2" t="s">
        <v>7</v>
      </c>
      <c r="D472" s="14">
        <v>335.32</v>
      </c>
      <c r="E472" s="13"/>
      <c r="F472" s="13"/>
      <c r="G472" s="13"/>
      <c r="H472" s="13"/>
      <c r="I472" s="13"/>
      <c r="J472" s="15"/>
      <c r="K472" s="39">
        <f>E472*2</f>
        <v>0</v>
      </c>
    </row>
    <row r="473" spans="1:11" x14ac:dyDescent="0.2">
      <c r="A473" s="27" t="s">
        <v>567</v>
      </c>
      <c r="B473" s="1" t="s">
        <v>18</v>
      </c>
      <c r="C473" s="2" t="s">
        <v>7</v>
      </c>
      <c r="D473" s="14">
        <v>50</v>
      </c>
      <c r="E473" s="13"/>
      <c r="F473" s="13"/>
      <c r="G473" s="13"/>
      <c r="H473" s="13"/>
      <c r="I473" s="13"/>
      <c r="J473" s="15"/>
      <c r="K473" s="39">
        <f>E473</f>
        <v>0</v>
      </c>
    </row>
    <row r="474" spans="1:11" x14ac:dyDescent="0.2">
      <c r="A474" s="27" t="s">
        <v>568</v>
      </c>
      <c r="B474" s="1" t="s">
        <v>91</v>
      </c>
      <c r="C474" s="2" t="s">
        <v>19</v>
      </c>
      <c r="D474" s="14">
        <v>335.52</v>
      </c>
      <c r="E474" s="13"/>
      <c r="F474" s="13"/>
      <c r="G474" s="13"/>
      <c r="H474" s="13"/>
      <c r="I474" s="13"/>
      <c r="J474" s="15"/>
      <c r="K474" s="39">
        <f>E474*2</f>
        <v>0</v>
      </c>
    </row>
    <row r="475" spans="1:11" x14ac:dyDescent="0.2">
      <c r="A475" s="26" t="s">
        <v>569</v>
      </c>
      <c r="B475" s="7" t="s">
        <v>570</v>
      </c>
      <c r="C475" s="8"/>
      <c r="D475" s="16"/>
      <c r="E475" s="17"/>
      <c r="F475" s="17"/>
      <c r="G475" s="17"/>
      <c r="H475" s="17"/>
      <c r="I475" s="17"/>
      <c r="J475" s="18"/>
      <c r="K475" s="34"/>
    </row>
    <row r="476" spans="1:11" x14ac:dyDescent="0.2">
      <c r="A476" s="26" t="s">
        <v>571</v>
      </c>
      <c r="B476" s="7" t="s">
        <v>14</v>
      </c>
      <c r="C476" s="8"/>
      <c r="D476" s="16"/>
      <c r="E476" s="17"/>
      <c r="F476" s="17"/>
      <c r="G476" s="17"/>
      <c r="H476" s="17"/>
      <c r="I476" s="17"/>
      <c r="J476" s="18"/>
      <c r="K476" s="34"/>
    </row>
    <row r="477" spans="1:11" x14ac:dyDescent="0.2">
      <c r="A477" s="27" t="s">
        <v>572</v>
      </c>
      <c r="B477" s="1" t="s">
        <v>67</v>
      </c>
      <c r="C477" s="2" t="s">
        <v>19</v>
      </c>
      <c r="D477" s="14">
        <v>165.21</v>
      </c>
      <c r="E477" s="13"/>
      <c r="F477" s="13"/>
      <c r="G477" s="13"/>
      <c r="H477" s="13"/>
      <c r="I477" s="13"/>
      <c r="J477" s="15"/>
      <c r="K477" s="39">
        <f>E477</f>
        <v>0</v>
      </c>
    </row>
    <row r="478" spans="1:11" ht="25.5" x14ac:dyDescent="0.2">
      <c r="A478" s="27" t="s">
        <v>573</v>
      </c>
      <c r="B478" s="1" t="s">
        <v>69</v>
      </c>
      <c r="C478" s="2" t="s">
        <v>12</v>
      </c>
      <c r="D478" s="14">
        <v>440.24</v>
      </c>
      <c r="E478" s="13"/>
      <c r="F478" s="13"/>
      <c r="G478" s="13"/>
      <c r="H478" s="13"/>
      <c r="I478" s="13"/>
      <c r="J478" s="15"/>
      <c r="K478" s="39">
        <f>ROUND(E478*F478*G478,2)</f>
        <v>0</v>
      </c>
    </row>
    <row r="479" spans="1:11" x14ac:dyDescent="0.2">
      <c r="A479" s="27" t="s">
        <v>574</v>
      </c>
      <c r="B479" s="1" t="s">
        <v>71</v>
      </c>
      <c r="C479" s="2" t="s">
        <v>12</v>
      </c>
      <c r="D479" s="14">
        <v>450.79</v>
      </c>
      <c r="E479" s="13"/>
      <c r="F479" s="13"/>
      <c r="G479" s="13"/>
      <c r="H479" s="13"/>
      <c r="I479" s="13"/>
      <c r="J479" s="15"/>
      <c r="K479" s="39">
        <f>ROUND(E479*F479*G479*H479,2)</f>
        <v>0</v>
      </c>
    </row>
    <row r="480" spans="1:11" ht="25.5" x14ac:dyDescent="0.2">
      <c r="A480" s="27" t="s">
        <v>575</v>
      </c>
      <c r="B480" s="1" t="s">
        <v>59</v>
      </c>
      <c r="C480" s="2" t="s">
        <v>16</v>
      </c>
      <c r="D480" s="14">
        <v>10142.73</v>
      </c>
      <c r="E480" s="13"/>
      <c r="F480" s="13"/>
      <c r="G480" s="13"/>
      <c r="H480" s="13"/>
      <c r="I480" s="13"/>
      <c r="J480" s="15"/>
      <c r="K480" s="39">
        <f>ROUND(E480*F480*G480*H480*I480*J480,2)</f>
        <v>0</v>
      </c>
    </row>
    <row r="481" spans="1:11" ht="25.5" x14ac:dyDescent="0.2">
      <c r="A481" s="27" t="s">
        <v>576</v>
      </c>
      <c r="B481" s="1" t="s">
        <v>74</v>
      </c>
      <c r="C481" s="2" t="s">
        <v>6</v>
      </c>
      <c r="D481" s="14">
        <v>896.51</v>
      </c>
      <c r="E481" s="13"/>
      <c r="F481" s="13"/>
      <c r="G481" s="13"/>
      <c r="H481" s="13"/>
      <c r="I481" s="13"/>
      <c r="J481" s="15"/>
      <c r="K481" s="39">
        <f>ROUND(E481*F481,2)</f>
        <v>0</v>
      </c>
    </row>
    <row r="482" spans="1:11" ht="38.25" x14ac:dyDescent="0.2">
      <c r="A482" s="27" t="s">
        <v>577</v>
      </c>
      <c r="B482" s="1" t="s">
        <v>76</v>
      </c>
      <c r="C482" s="2" t="s">
        <v>12</v>
      </c>
      <c r="D482" s="14">
        <v>89.65</v>
      </c>
      <c r="E482" s="13"/>
      <c r="F482" s="13"/>
      <c r="G482" s="13"/>
      <c r="H482" s="13"/>
      <c r="I482" s="13"/>
      <c r="J482" s="15"/>
      <c r="K482" s="39">
        <f>ROUND(E482*F482*G482,2)</f>
        <v>0</v>
      </c>
    </row>
    <row r="483" spans="1:11" ht="25.5" x14ac:dyDescent="0.2">
      <c r="A483" s="27" t="s">
        <v>578</v>
      </c>
      <c r="B483" s="1" t="s">
        <v>78</v>
      </c>
      <c r="C483" s="2" t="s">
        <v>12</v>
      </c>
      <c r="D483" s="14">
        <v>116.55</v>
      </c>
      <c r="E483" s="13"/>
      <c r="F483" s="13"/>
      <c r="G483" s="13"/>
      <c r="H483" s="13"/>
      <c r="I483" s="13"/>
      <c r="J483" s="15"/>
      <c r="K483" s="39">
        <f>ROUND(E483*F483*G483*H483,2)</f>
        <v>0</v>
      </c>
    </row>
    <row r="484" spans="1:11" ht="25.5" x14ac:dyDescent="0.2">
      <c r="A484" s="27" t="s">
        <v>579</v>
      </c>
      <c r="B484" s="1" t="s">
        <v>59</v>
      </c>
      <c r="C484" s="2" t="s">
        <v>16</v>
      </c>
      <c r="D484" s="14">
        <v>2622.29</v>
      </c>
      <c r="E484" s="13"/>
      <c r="F484" s="13"/>
      <c r="G484" s="13"/>
      <c r="H484" s="13"/>
      <c r="I484" s="13"/>
      <c r="J484" s="15"/>
      <c r="K484" s="39">
        <f>ROUND(E484*F484*G484*H484*I484*J484,2)</f>
        <v>0</v>
      </c>
    </row>
    <row r="485" spans="1:11" ht="25.5" x14ac:dyDescent="0.2">
      <c r="A485" s="27" t="s">
        <v>580</v>
      </c>
      <c r="B485" s="1" t="s">
        <v>83</v>
      </c>
      <c r="C485" s="2" t="s">
        <v>12</v>
      </c>
      <c r="D485" s="14">
        <v>86.95</v>
      </c>
      <c r="E485" s="13"/>
      <c r="F485" s="13"/>
      <c r="G485" s="13"/>
      <c r="H485" s="13"/>
      <c r="I485" s="13"/>
      <c r="J485" s="15"/>
      <c r="K485" s="39">
        <f>ROUND(E485*F485*G485,2)</f>
        <v>0</v>
      </c>
    </row>
    <row r="486" spans="1:11" ht="25.5" x14ac:dyDescent="0.2">
      <c r="A486" s="27" t="s">
        <v>581</v>
      </c>
      <c r="B486" s="1" t="s">
        <v>17</v>
      </c>
      <c r="C486" s="2" t="s">
        <v>6</v>
      </c>
      <c r="D486" s="14">
        <v>896.51</v>
      </c>
      <c r="E486" s="13"/>
      <c r="F486" s="13"/>
      <c r="G486" s="13"/>
      <c r="H486" s="13"/>
      <c r="I486" s="13"/>
      <c r="J486" s="15"/>
      <c r="K486" s="39">
        <f>ROUND(E486*F486,2)</f>
        <v>0</v>
      </c>
    </row>
    <row r="487" spans="1:11" ht="38.25" x14ac:dyDescent="0.2">
      <c r="A487" s="27" t="s">
        <v>582</v>
      </c>
      <c r="B487" s="1" t="s">
        <v>86</v>
      </c>
      <c r="C487" s="2" t="s">
        <v>19</v>
      </c>
      <c r="D487" s="14">
        <v>375.04</v>
      </c>
      <c r="E487" s="13"/>
      <c r="F487" s="13"/>
      <c r="G487" s="13"/>
      <c r="H487" s="13"/>
      <c r="I487" s="13"/>
      <c r="J487" s="15"/>
      <c r="K487" s="39">
        <f>E487*2</f>
        <v>0</v>
      </c>
    </row>
    <row r="488" spans="1:11" ht="25.5" x14ac:dyDescent="0.2">
      <c r="A488" s="27" t="s">
        <v>583</v>
      </c>
      <c r="B488" s="1" t="s">
        <v>88</v>
      </c>
      <c r="C488" s="2" t="s">
        <v>7</v>
      </c>
      <c r="D488" s="14">
        <v>375.04</v>
      </c>
      <c r="E488" s="13"/>
      <c r="F488" s="13"/>
      <c r="G488" s="13"/>
      <c r="H488" s="13"/>
      <c r="I488" s="13"/>
      <c r="J488" s="15"/>
      <c r="K488" s="39">
        <f>E488*2</f>
        <v>0</v>
      </c>
    </row>
    <row r="489" spans="1:11" x14ac:dyDescent="0.2">
      <c r="A489" s="27" t="s">
        <v>584</v>
      </c>
      <c r="B489" s="1" t="s">
        <v>18</v>
      </c>
      <c r="C489" s="2" t="s">
        <v>7</v>
      </c>
      <c r="D489" s="14">
        <v>50</v>
      </c>
      <c r="E489" s="13"/>
      <c r="F489" s="13"/>
      <c r="G489" s="13"/>
      <c r="H489" s="13"/>
      <c r="I489" s="13"/>
      <c r="J489" s="15"/>
      <c r="K489" s="39">
        <f>E489</f>
        <v>0</v>
      </c>
    </row>
    <row r="490" spans="1:11" x14ac:dyDescent="0.2">
      <c r="A490" s="27" t="s">
        <v>585</v>
      </c>
      <c r="B490" s="1" t="s">
        <v>91</v>
      </c>
      <c r="C490" s="2" t="s">
        <v>19</v>
      </c>
      <c r="D490" s="14">
        <v>375.04</v>
      </c>
      <c r="E490" s="13"/>
      <c r="F490" s="13"/>
      <c r="G490" s="13"/>
      <c r="H490" s="13"/>
      <c r="I490" s="13"/>
      <c r="J490" s="15"/>
      <c r="K490" s="39">
        <f>E490*2</f>
        <v>0</v>
      </c>
    </row>
    <row r="491" spans="1:11" x14ac:dyDescent="0.2">
      <c r="A491" s="26" t="s">
        <v>586</v>
      </c>
      <c r="B491" s="7" t="s">
        <v>127</v>
      </c>
      <c r="C491" s="8"/>
      <c r="D491" s="16"/>
      <c r="E491" s="17"/>
      <c r="F491" s="17"/>
      <c r="G491" s="17"/>
      <c r="H491" s="17"/>
      <c r="I491" s="17"/>
      <c r="J491" s="18"/>
      <c r="K491" s="34"/>
    </row>
    <row r="492" spans="1:11" x14ac:dyDescent="0.2">
      <c r="A492" s="27" t="s">
        <v>587</v>
      </c>
      <c r="B492" s="1" t="s">
        <v>526</v>
      </c>
      <c r="C492" s="2" t="s">
        <v>6</v>
      </c>
      <c r="D492" s="14">
        <v>153.26</v>
      </c>
      <c r="E492" s="13"/>
      <c r="F492" s="13"/>
      <c r="G492" s="13"/>
      <c r="H492" s="13"/>
      <c r="I492" s="13"/>
      <c r="J492" s="15"/>
      <c r="K492" s="40"/>
    </row>
    <row r="493" spans="1:11" ht="38.25" x14ac:dyDescent="0.2">
      <c r="A493" s="27" t="s">
        <v>588</v>
      </c>
      <c r="B493" s="1" t="s">
        <v>131</v>
      </c>
      <c r="C493" s="2" t="s">
        <v>12</v>
      </c>
      <c r="D493" s="14">
        <v>318.97000000000003</v>
      </c>
      <c r="E493" s="13"/>
      <c r="F493" s="13"/>
      <c r="G493" s="13"/>
      <c r="H493" s="13"/>
      <c r="I493" s="13"/>
      <c r="J493" s="15"/>
      <c r="K493" s="40"/>
    </row>
    <row r="494" spans="1:11" x14ac:dyDescent="0.2">
      <c r="A494" s="27" t="s">
        <v>589</v>
      </c>
      <c r="B494" s="1" t="s">
        <v>71</v>
      </c>
      <c r="C494" s="2" t="s">
        <v>12</v>
      </c>
      <c r="D494" s="14">
        <v>305.97000000000003</v>
      </c>
      <c r="E494" s="13"/>
      <c r="F494" s="13"/>
      <c r="G494" s="13"/>
      <c r="H494" s="13"/>
      <c r="I494" s="13"/>
      <c r="J494" s="15"/>
      <c r="K494" s="40"/>
    </row>
    <row r="495" spans="1:11" ht="25.5" x14ac:dyDescent="0.2">
      <c r="A495" s="27" t="s">
        <v>590</v>
      </c>
      <c r="B495" s="1" t="s">
        <v>59</v>
      </c>
      <c r="C495" s="2" t="s">
        <v>16</v>
      </c>
      <c r="D495" s="14">
        <v>6884.37</v>
      </c>
      <c r="E495" s="13"/>
      <c r="F495" s="13"/>
      <c r="G495" s="13"/>
      <c r="H495" s="13"/>
      <c r="I495" s="13"/>
      <c r="J495" s="15"/>
      <c r="K495" s="40"/>
    </row>
    <row r="496" spans="1:11" ht="25.5" x14ac:dyDescent="0.2">
      <c r="A496" s="27" t="s">
        <v>591</v>
      </c>
      <c r="B496" s="1" t="s">
        <v>133</v>
      </c>
      <c r="C496" s="2" t="s">
        <v>12</v>
      </c>
      <c r="D496" s="14">
        <v>21.25</v>
      </c>
      <c r="E496" s="13"/>
      <c r="F496" s="13"/>
      <c r="G496" s="13"/>
      <c r="H496" s="13"/>
      <c r="I496" s="13"/>
      <c r="J496" s="15"/>
      <c r="K496" s="40"/>
    </row>
    <row r="497" spans="1:11" ht="38.25" x14ac:dyDescent="0.2">
      <c r="A497" s="27" t="s">
        <v>592</v>
      </c>
      <c r="B497" s="1" t="s">
        <v>135</v>
      </c>
      <c r="C497" s="2" t="s">
        <v>19</v>
      </c>
      <c r="D497" s="14">
        <v>6</v>
      </c>
      <c r="E497" s="13"/>
      <c r="F497" s="13"/>
      <c r="G497" s="13"/>
      <c r="H497" s="13"/>
      <c r="I497" s="13"/>
      <c r="J497" s="15"/>
      <c r="K497" s="40"/>
    </row>
    <row r="498" spans="1:11" ht="38.25" x14ac:dyDescent="0.2">
      <c r="A498" s="27" t="s">
        <v>593</v>
      </c>
      <c r="B498" s="1" t="s">
        <v>137</v>
      </c>
      <c r="C498" s="2" t="s">
        <v>19</v>
      </c>
      <c r="D498" s="14">
        <v>147.26</v>
      </c>
      <c r="E498" s="13"/>
      <c r="F498" s="13"/>
      <c r="G498" s="13"/>
      <c r="H498" s="13"/>
      <c r="I498" s="13"/>
      <c r="J498" s="15"/>
      <c r="K498" s="40"/>
    </row>
    <row r="499" spans="1:11" ht="25.5" x14ac:dyDescent="0.2">
      <c r="A499" s="27" t="s">
        <v>594</v>
      </c>
      <c r="B499" s="1" t="s">
        <v>139</v>
      </c>
      <c r="C499" s="2" t="s">
        <v>12</v>
      </c>
      <c r="D499" s="14">
        <v>305.97000000000003</v>
      </c>
      <c r="E499" s="13"/>
      <c r="F499" s="13"/>
      <c r="G499" s="13"/>
      <c r="H499" s="13"/>
      <c r="I499" s="13"/>
      <c r="J499" s="15"/>
      <c r="K499" s="40"/>
    </row>
    <row r="500" spans="1:11" ht="25.5" x14ac:dyDescent="0.2">
      <c r="A500" s="27" t="s">
        <v>595</v>
      </c>
      <c r="B500" s="1" t="s">
        <v>59</v>
      </c>
      <c r="C500" s="2" t="s">
        <v>16</v>
      </c>
      <c r="D500" s="14">
        <v>13768.74</v>
      </c>
      <c r="E500" s="13"/>
      <c r="F500" s="13"/>
      <c r="G500" s="13"/>
      <c r="H500" s="13"/>
      <c r="I500" s="13"/>
      <c r="J500" s="15"/>
      <c r="K500" s="40"/>
    </row>
    <row r="501" spans="1:11" ht="25.5" x14ac:dyDescent="0.2">
      <c r="A501" s="27" t="s">
        <v>596</v>
      </c>
      <c r="B501" s="1" t="s">
        <v>141</v>
      </c>
      <c r="C501" s="2" t="s">
        <v>9</v>
      </c>
      <c r="D501" s="14">
        <v>3</v>
      </c>
      <c r="E501" s="13"/>
      <c r="F501" s="13"/>
      <c r="G501" s="13"/>
      <c r="H501" s="13"/>
      <c r="I501" s="13"/>
      <c r="J501" s="15"/>
      <c r="K501" s="40"/>
    </row>
    <row r="502" spans="1:11" ht="25.5" x14ac:dyDescent="0.2">
      <c r="A502" s="27" t="s">
        <v>597</v>
      </c>
      <c r="B502" s="1" t="s">
        <v>144</v>
      </c>
      <c r="C502" s="2" t="s">
        <v>9</v>
      </c>
      <c r="D502" s="14">
        <v>2</v>
      </c>
      <c r="E502" s="13"/>
      <c r="F502" s="13"/>
      <c r="G502" s="13"/>
      <c r="H502" s="13"/>
      <c r="I502" s="13"/>
      <c r="J502" s="15"/>
      <c r="K502" s="40"/>
    </row>
    <row r="503" spans="1:11" x14ac:dyDescent="0.2">
      <c r="A503" s="27" t="s">
        <v>598</v>
      </c>
      <c r="B503" s="1" t="s">
        <v>352</v>
      </c>
      <c r="C503" s="2" t="s">
        <v>10</v>
      </c>
      <c r="D503" s="14">
        <v>1</v>
      </c>
      <c r="E503" s="13"/>
      <c r="F503" s="13"/>
      <c r="G503" s="13"/>
      <c r="H503" s="13"/>
      <c r="I503" s="13"/>
      <c r="J503" s="15"/>
      <c r="K503" s="40"/>
    </row>
    <row r="504" spans="1:11" x14ac:dyDescent="0.2">
      <c r="A504" s="27" t="s">
        <v>599</v>
      </c>
      <c r="B504" s="1" t="s">
        <v>450</v>
      </c>
      <c r="C504" s="2" t="s">
        <v>7</v>
      </c>
      <c r="D504" s="14">
        <v>1</v>
      </c>
      <c r="E504" s="13"/>
      <c r="F504" s="13"/>
      <c r="G504" s="13"/>
      <c r="H504" s="13"/>
      <c r="I504" s="13"/>
      <c r="J504" s="15"/>
      <c r="K504" s="40"/>
    </row>
    <row r="505" spans="1:11" x14ac:dyDescent="0.2">
      <c r="A505" s="26" t="s">
        <v>600</v>
      </c>
      <c r="B505" s="7" t="s">
        <v>601</v>
      </c>
      <c r="C505" s="8"/>
      <c r="D505" s="16"/>
      <c r="E505" s="17"/>
      <c r="F505" s="17"/>
      <c r="G505" s="17"/>
      <c r="H505" s="17"/>
      <c r="I505" s="17"/>
      <c r="J505" s="18"/>
      <c r="K505" s="34"/>
    </row>
    <row r="506" spans="1:11" ht="38.25" x14ac:dyDescent="0.2">
      <c r="A506" s="27" t="s">
        <v>602</v>
      </c>
      <c r="B506" s="1" t="s">
        <v>603</v>
      </c>
      <c r="C506" s="2" t="s">
        <v>10</v>
      </c>
      <c r="D506" s="14">
        <v>74</v>
      </c>
      <c r="E506" s="13"/>
      <c r="F506" s="13"/>
      <c r="G506" s="13"/>
      <c r="H506" s="13"/>
      <c r="I506" s="13"/>
      <c r="J506" s="15"/>
      <c r="K506" s="40"/>
    </row>
    <row r="507" spans="1:11" ht="38.25" x14ac:dyDescent="0.2">
      <c r="A507" s="27" t="s">
        <v>604</v>
      </c>
      <c r="B507" s="1" t="s">
        <v>605</v>
      </c>
      <c r="C507" s="2" t="s">
        <v>6</v>
      </c>
      <c r="D507" s="14">
        <v>467.2</v>
      </c>
      <c r="E507" s="13"/>
      <c r="F507" s="13"/>
      <c r="G507" s="13"/>
      <c r="H507" s="13"/>
      <c r="I507" s="13"/>
      <c r="J507" s="15"/>
      <c r="K507" s="40"/>
    </row>
    <row r="508" spans="1:11" ht="25.5" x14ac:dyDescent="0.2">
      <c r="A508" s="27" t="s">
        <v>606</v>
      </c>
      <c r="B508" s="1" t="s">
        <v>607</v>
      </c>
      <c r="C508" s="2" t="s">
        <v>6</v>
      </c>
      <c r="D508" s="14">
        <v>307.2</v>
      </c>
      <c r="E508" s="13"/>
      <c r="F508" s="13"/>
      <c r="G508" s="13"/>
      <c r="H508" s="13"/>
      <c r="I508" s="13"/>
      <c r="J508" s="15"/>
      <c r="K508" s="40"/>
    </row>
    <row r="509" spans="1:11" x14ac:dyDescent="0.2">
      <c r="A509" s="27" t="s">
        <v>608</v>
      </c>
      <c r="B509" s="1" t="s">
        <v>609</v>
      </c>
      <c r="C509" s="2" t="s">
        <v>6</v>
      </c>
      <c r="D509" s="14">
        <v>979.2</v>
      </c>
      <c r="E509" s="13"/>
      <c r="F509" s="13"/>
      <c r="G509" s="13"/>
      <c r="H509" s="13"/>
      <c r="I509" s="13"/>
      <c r="J509" s="15"/>
      <c r="K509" s="40"/>
    </row>
    <row r="510" spans="1:11" x14ac:dyDescent="0.2">
      <c r="A510" s="27" t="s">
        <v>610</v>
      </c>
      <c r="B510" s="1" t="s">
        <v>611</v>
      </c>
      <c r="C510" s="2" t="s">
        <v>12</v>
      </c>
      <c r="D510" s="14">
        <v>147</v>
      </c>
      <c r="E510" s="13"/>
      <c r="F510" s="13"/>
      <c r="G510" s="13"/>
      <c r="H510" s="13"/>
      <c r="I510" s="13"/>
      <c r="J510" s="15"/>
      <c r="K510" s="40"/>
    </row>
    <row r="511" spans="1:11" ht="25.5" x14ac:dyDescent="0.2">
      <c r="A511" s="27" t="s">
        <v>612</v>
      </c>
      <c r="B511" s="1" t="s">
        <v>613</v>
      </c>
      <c r="C511" s="2" t="s">
        <v>6</v>
      </c>
      <c r="D511" s="14">
        <v>979.2</v>
      </c>
      <c r="E511" s="13"/>
      <c r="F511" s="13"/>
      <c r="G511" s="13"/>
      <c r="H511" s="13"/>
      <c r="I511" s="13"/>
      <c r="J511" s="15"/>
      <c r="K511" s="40"/>
    </row>
    <row r="512" spans="1:11" x14ac:dyDescent="0.2">
      <c r="A512" s="26" t="s">
        <v>614</v>
      </c>
      <c r="B512" s="7" t="s">
        <v>21</v>
      </c>
      <c r="C512" s="8"/>
      <c r="D512" s="16"/>
      <c r="E512" s="17"/>
      <c r="F512" s="17"/>
      <c r="G512" s="17"/>
      <c r="H512" s="17"/>
      <c r="I512" s="17"/>
      <c r="J512" s="18"/>
      <c r="K512" s="34"/>
    </row>
    <row r="513" spans="1:11" x14ac:dyDescent="0.2">
      <c r="A513" s="27" t="s">
        <v>615</v>
      </c>
      <c r="B513" s="1" t="s">
        <v>15</v>
      </c>
      <c r="C513" s="2" t="s">
        <v>6</v>
      </c>
      <c r="D513" s="14">
        <v>22882.240000000002</v>
      </c>
      <c r="E513" s="13"/>
      <c r="F513" s="13"/>
      <c r="G513" s="13"/>
      <c r="H513" s="13"/>
      <c r="I513" s="13"/>
      <c r="J513" s="15"/>
      <c r="K513" s="40"/>
    </row>
    <row r="514" spans="1:11" x14ac:dyDescent="0.2">
      <c r="A514" s="27" t="s">
        <v>616</v>
      </c>
      <c r="B514" s="1" t="s">
        <v>71</v>
      </c>
      <c r="C514" s="2" t="s">
        <v>12</v>
      </c>
      <c r="D514" s="14">
        <v>1497.81</v>
      </c>
      <c r="E514" s="13"/>
      <c r="F514" s="13"/>
      <c r="G514" s="13"/>
      <c r="H514" s="13"/>
      <c r="I514" s="13"/>
      <c r="J514" s="15"/>
      <c r="K514" s="40"/>
    </row>
    <row r="515" spans="1:11" ht="25.5" x14ac:dyDescent="0.2">
      <c r="A515" s="27" t="s">
        <v>617</v>
      </c>
      <c r="B515" s="1" t="s">
        <v>434</v>
      </c>
      <c r="C515" s="2" t="s">
        <v>16</v>
      </c>
      <c r="D515" s="14">
        <v>33700.67</v>
      </c>
      <c r="E515" s="13"/>
      <c r="F515" s="13"/>
      <c r="G515" s="13"/>
      <c r="H515" s="13"/>
      <c r="I515" s="13"/>
      <c r="J515" s="15"/>
      <c r="K515" s="40"/>
    </row>
    <row r="516" spans="1:11" x14ac:dyDescent="0.2">
      <c r="A516" s="26" t="s">
        <v>618</v>
      </c>
      <c r="B516" s="7" t="s">
        <v>619</v>
      </c>
      <c r="C516" s="8"/>
      <c r="D516" s="16"/>
      <c r="E516" s="17"/>
      <c r="F516" s="17"/>
      <c r="G516" s="17"/>
      <c r="H516" s="17"/>
      <c r="I516" s="17"/>
      <c r="J516" s="18"/>
      <c r="K516" s="34"/>
    </row>
    <row r="517" spans="1:11" x14ac:dyDescent="0.2">
      <c r="A517" s="26" t="s">
        <v>620</v>
      </c>
      <c r="B517" s="7" t="s">
        <v>20</v>
      </c>
      <c r="C517" s="8"/>
      <c r="D517" s="16"/>
      <c r="E517" s="17"/>
      <c r="F517" s="17"/>
      <c r="G517" s="17"/>
      <c r="H517" s="17"/>
      <c r="I517" s="17"/>
      <c r="J517" s="18"/>
      <c r="K517" s="34"/>
    </row>
    <row r="518" spans="1:11" x14ac:dyDescent="0.2">
      <c r="A518" s="27" t="s">
        <v>621</v>
      </c>
      <c r="B518" s="1" t="s">
        <v>53</v>
      </c>
      <c r="C518" s="2" t="s">
        <v>11</v>
      </c>
      <c r="D518" s="14">
        <v>32.770000000000003</v>
      </c>
      <c r="E518" s="13"/>
      <c r="F518" s="13"/>
      <c r="G518" s="13"/>
      <c r="H518" s="13"/>
      <c r="I518" s="13"/>
      <c r="J518" s="15"/>
      <c r="K518" s="40"/>
    </row>
    <row r="519" spans="1:11" x14ac:dyDescent="0.2">
      <c r="A519" s="26" t="s">
        <v>622</v>
      </c>
      <c r="B519" s="7" t="s">
        <v>55</v>
      </c>
      <c r="C519" s="8"/>
      <c r="D519" s="16"/>
      <c r="E519" s="17"/>
      <c r="F519" s="17"/>
      <c r="G519" s="17"/>
      <c r="H519" s="17"/>
      <c r="I519" s="17"/>
      <c r="J519" s="18"/>
      <c r="K519" s="34"/>
    </row>
    <row r="520" spans="1:11" x14ac:dyDescent="0.2">
      <c r="A520" s="26" t="s">
        <v>623</v>
      </c>
      <c r="B520" s="7" t="s">
        <v>624</v>
      </c>
      <c r="C520" s="8"/>
      <c r="D520" s="16"/>
      <c r="E520" s="17"/>
      <c r="F520" s="17"/>
      <c r="G520" s="17"/>
      <c r="H520" s="17"/>
      <c r="I520" s="17"/>
      <c r="J520" s="18"/>
      <c r="K520" s="34"/>
    </row>
    <row r="521" spans="1:11" ht="25.5" x14ac:dyDescent="0.2">
      <c r="A521" s="27" t="s">
        <v>625</v>
      </c>
      <c r="B521" s="1" t="s">
        <v>59</v>
      </c>
      <c r="C521" s="2" t="s">
        <v>16</v>
      </c>
      <c r="D521" s="14">
        <v>14486.94</v>
      </c>
      <c r="E521" s="13"/>
      <c r="F521" s="13"/>
      <c r="G521" s="13"/>
      <c r="H521" s="13"/>
      <c r="I521" s="13"/>
      <c r="J521" s="15"/>
      <c r="K521" s="40"/>
    </row>
    <row r="522" spans="1:11" x14ac:dyDescent="0.2">
      <c r="A522" s="26" t="s">
        <v>626</v>
      </c>
      <c r="B522" s="7" t="s">
        <v>627</v>
      </c>
      <c r="C522" s="8"/>
      <c r="D522" s="16"/>
      <c r="E522" s="17"/>
      <c r="F522" s="17"/>
      <c r="G522" s="17"/>
      <c r="H522" s="17"/>
      <c r="I522" s="17"/>
      <c r="J522" s="18"/>
      <c r="K522" s="34"/>
    </row>
    <row r="523" spans="1:11" ht="25.5" x14ac:dyDescent="0.2">
      <c r="A523" s="27" t="s">
        <v>628</v>
      </c>
      <c r="B523" s="1" t="s">
        <v>59</v>
      </c>
      <c r="C523" s="2" t="s">
        <v>16</v>
      </c>
      <c r="D523" s="14">
        <v>1146.5999999999999</v>
      </c>
      <c r="E523" s="13"/>
      <c r="F523" s="13"/>
      <c r="G523" s="13"/>
      <c r="H523" s="13"/>
      <c r="I523" s="13"/>
      <c r="J523" s="15"/>
      <c r="K523" s="40"/>
    </row>
    <row r="524" spans="1:11" x14ac:dyDescent="0.2">
      <c r="A524" s="26" t="s">
        <v>629</v>
      </c>
      <c r="B524" s="7" t="s">
        <v>630</v>
      </c>
      <c r="C524" s="8"/>
      <c r="D524" s="16"/>
      <c r="E524" s="17"/>
      <c r="F524" s="17"/>
      <c r="G524" s="17"/>
      <c r="H524" s="17"/>
      <c r="I524" s="17"/>
      <c r="J524" s="18"/>
      <c r="K524" s="34"/>
    </row>
    <row r="525" spans="1:11" x14ac:dyDescent="0.2">
      <c r="A525" s="26" t="s">
        <v>631</v>
      </c>
      <c r="B525" s="7" t="s">
        <v>14</v>
      </c>
      <c r="C525" s="8"/>
      <c r="D525" s="16"/>
      <c r="E525" s="17"/>
      <c r="F525" s="17"/>
      <c r="G525" s="17"/>
      <c r="H525" s="17"/>
      <c r="I525" s="17"/>
      <c r="J525" s="18"/>
      <c r="K525" s="34"/>
    </row>
    <row r="526" spans="1:11" x14ac:dyDescent="0.2">
      <c r="A526" s="27" t="s">
        <v>632</v>
      </c>
      <c r="B526" s="1" t="s">
        <v>67</v>
      </c>
      <c r="C526" s="2" t="s">
        <v>19</v>
      </c>
      <c r="D526" s="14">
        <v>482.21</v>
      </c>
      <c r="E526" s="13"/>
      <c r="F526" s="13"/>
      <c r="G526" s="13"/>
      <c r="H526" s="13"/>
      <c r="I526" s="13"/>
      <c r="J526" s="15"/>
      <c r="K526" s="39">
        <f>E526</f>
        <v>0</v>
      </c>
    </row>
    <row r="527" spans="1:11" ht="25.5" x14ac:dyDescent="0.2">
      <c r="A527" s="27" t="s">
        <v>633</v>
      </c>
      <c r="B527" s="1" t="s">
        <v>69</v>
      </c>
      <c r="C527" s="2" t="s">
        <v>12</v>
      </c>
      <c r="D527" s="14">
        <v>675.09</v>
      </c>
      <c r="E527" s="13"/>
      <c r="F527" s="13"/>
      <c r="G527" s="13"/>
      <c r="H527" s="13"/>
      <c r="I527" s="13"/>
      <c r="J527" s="15"/>
      <c r="K527" s="39">
        <f>ROUND(E527*F527*G527,2)</f>
        <v>0</v>
      </c>
    </row>
    <row r="528" spans="1:11" x14ac:dyDescent="0.2">
      <c r="A528" s="27" t="s">
        <v>634</v>
      </c>
      <c r="B528" s="1" t="s">
        <v>71</v>
      </c>
      <c r="C528" s="2" t="s">
        <v>12</v>
      </c>
      <c r="D528" s="14">
        <v>438.9</v>
      </c>
      <c r="E528" s="13"/>
      <c r="F528" s="13"/>
      <c r="G528" s="13"/>
      <c r="H528" s="13"/>
      <c r="I528" s="13"/>
      <c r="J528" s="15"/>
      <c r="K528" s="39">
        <f>ROUND(E528*F528*G528*H528,2)</f>
        <v>0</v>
      </c>
    </row>
    <row r="529" spans="1:11" x14ac:dyDescent="0.2">
      <c r="A529" s="27" t="s">
        <v>635</v>
      </c>
      <c r="B529" s="1" t="s">
        <v>636</v>
      </c>
      <c r="C529" s="2" t="s">
        <v>16</v>
      </c>
      <c r="D529" s="14">
        <v>9873.0499999999993</v>
      </c>
      <c r="E529" s="13"/>
      <c r="F529" s="13"/>
      <c r="G529" s="13"/>
      <c r="H529" s="13"/>
      <c r="I529" s="13"/>
      <c r="J529" s="15"/>
      <c r="K529" s="39">
        <f>ROUND(E529*F529*G529*H529*I529*J529,2)</f>
        <v>0</v>
      </c>
    </row>
    <row r="530" spans="1:11" ht="25.5" x14ac:dyDescent="0.2">
      <c r="A530" s="27" t="s">
        <v>637</v>
      </c>
      <c r="B530" s="1" t="s">
        <v>74</v>
      </c>
      <c r="C530" s="2" t="s">
        <v>6</v>
      </c>
      <c r="D530" s="14">
        <v>3375.46</v>
      </c>
      <c r="E530" s="13"/>
      <c r="F530" s="13"/>
      <c r="G530" s="13"/>
      <c r="H530" s="13"/>
      <c r="I530" s="13"/>
      <c r="J530" s="15"/>
      <c r="K530" s="39">
        <f>ROUND(E530*F530,2)</f>
        <v>0</v>
      </c>
    </row>
    <row r="531" spans="1:11" ht="38.25" x14ac:dyDescent="0.2">
      <c r="A531" s="27" t="s">
        <v>638</v>
      </c>
      <c r="B531" s="1" t="s">
        <v>76</v>
      </c>
      <c r="C531" s="2" t="s">
        <v>12</v>
      </c>
      <c r="D531" s="14">
        <v>337.55</v>
      </c>
      <c r="E531" s="13"/>
      <c r="F531" s="13"/>
      <c r="G531" s="13"/>
      <c r="H531" s="13"/>
      <c r="I531" s="13"/>
      <c r="J531" s="15"/>
      <c r="K531" s="39">
        <f>ROUND(E531*F531*G531,2)</f>
        <v>0</v>
      </c>
    </row>
    <row r="532" spans="1:11" ht="25.5" x14ac:dyDescent="0.2">
      <c r="A532" s="27" t="s">
        <v>639</v>
      </c>
      <c r="B532" s="1" t="s">
        <v>78</v>
      </c>
      <c r="C532" s="2" t="s">
        <v>12</v>
      </c>
      <c r="D532" s="14">
        <v>438.81</v>
      </c>
      <c r="E532" s="13"/>
      <c r="F532" s="13"/>
      <c r="G532" s="13"/>
      <c r="H532" s="13"/>
      <c r="I532" s="13"/>
      <c r="J532" s="15"/>
      <c r="K532" s="39">
        <f>ROUND(E532*F532*G532*H532,2)</f>
        <v>0</v>
      </c>
    </row>
    <row r="533" spans="1:11" ht="25.5" x14ac:dyDescent="0.2">
      <c r="A533" s="27" t="s">
        <v>640</v>
      </c>
      <c r="B533" s="1" t="s">
        <v>59</v>
      </c>
      <c r="C533" s="2" t="s">
        <v>16</v>
      </c>
      <c r="D533" s="14">
        <v>9873.2199999999993</v>
      </c>
      <c r="E533" s="13"/>
      <c r="F533" s="13"/>
      <c r="G533" s="13"/>
      <c r="H533" s="13"/>
      <c r="I533" s="13"/>
      <c r="J533" s="15"/>
      <c r="K533" s="39">
        <f>ROUND(E533*F533*G533*H533*I533*J533,2)</f>
        <v>0</v>
      </c>
    </row>
    <row r="534" spans="1:11" ht="25.5" x14ac:dyDescent="0.2">
      <c r="A534" s="27" t="s">
        <v>641</v>
      </c>
      <c r="B534" s="1" t="s">
        <v>215</v>
      </c>
      <c r="C534" s="2" t="s">
        <v>12</v>
      </c>
      <c r="D534" s="14">
        <v>337.55</v>
      </c>
      <c r="E534" s="13"/>
      <c r="F534" s="13"/>
      <c r="G534" s="13"/>
      <c r="H534" s="13"/>
      <c r="I534" s="13"/>
      <c r="J534" s="15"/>
      <c r="K534" s="39">
        <f>ROUND(E534*F534*G534,2)</f>
        <v>0</v>
      </c>
    </row>
    <row r="535" spans="1:11" ht="25.5" x14ac:dyDescent="0.2">
      <c r="A535" s="27" t="s">
        <v>642</v>
      </c>
      <c r="B535" s="1" t="s">
        <v>17</v>
      </c>
      <c r="C535" s="2" t="s">
        <v>6</v>
      </c>
      <c r="D535" s="14">
        <v>3375.46</v>
      </c>
      <c r="E535" s="13"/>
      <c r="F535" s="13"/>
      <c r="G535" s="13"/>
      <c r="H535" s="13"/>
      <c r="I535" s="13"/>
      <c r="J535" s="15"/>
      <c r="K535" s="39">
        <f>ROUND(E535*F535,2)</f>
        <v>0</v>
      </c>
    </row>
    <row r="536" spans="1:11" ht="38.25" x14ac:dyDescent="0.2">
      <c r="A536" s="27" t="s">
        <v>643</v>
      </c>
      <c r="B536" s="1" t="s">
        <v>86</v>
      </c>
      <c r="C536" s="2" t="s">
        <v>19</v>
      </c>
      <c r="D536" s="14">
        <v>964.42</v>
      </c>
      <c r="E536" s="13"/>
      <c r="F536" s="13"/>
      <c r="G536" s="13"/>
      <c r="H536" s="13"/>
      <c r="I536" s="13"/>
      <c r="J536" s="15"/>
      <c r="K536" s="39">
        <f>E536*2</f>
        <v>0</v>
      </c>
    </row>
    <row r="537" spans="1:11" ht="25.5" x14ac:dyDescent="0.2">
      <c r="A537" s="27" t="s">
        <v>644</v>
      </c>
      <c r="B537" s="1" t="s">
        <v>88</v>
      </c>
      <c r="C537" s="2" t="s">
        <v>7</v>
      </c>
      <c r="D537" s="14">
        <v>964.42</v>
      </c>
      <c r="E537" s="13"/>
      <c r="F537" s="13"/>
      <c r="G537" s="13"/>
      <c r="H537" s="13"/>
      <c r="I537" s="13"/>
      <c r="J537" s="15"/>
      <c r="K537" s="39">
        <f>E537*2</f>
        <v>0</v>
      </c>
    </row>
    <row r="538" spans="1:11" x14ac:dyDescent="0.2">
      <c r="A538" s="27" t="s">
        <v>645</v>
      </c>
      <c r="B538" s="1" t="s">
        <v>18</v>
      </c>
      <c r="C538" s="2" t="s">
        <v>7</v>
      </c>
      <c r="D538" s="14">
        <v>50</v>
      </c>
      <c r="E538" s="13"/>
      <c r="F538" s="13"/>
      <c r="G538" s="13"/>
      <c r="H538" s="13"/>
      <c r="I538" s="13"/>
      <c r="J538" s="15"/>
      <c r="K538" s="39">
        <f>E538</f>
        <v>0</v>
      </c>
    </row>
    <row r="539" spans="1:11" x14ac:dyDescent="0.2">
      <c r="A539" s="27" t="s">
        <v>646</v>
      </c>
      <c r="B539" s="1" t="s">
        <v>91</v>
      </c>
      <c r="C539" s="2" t="s">
        <v>19</v>
      </c>
      <c r="D539" s="14">
        <v>964.42</v>
      </c>
      <c r="E539" s="13"/>
      <c r="F539" s="13"/>
      <c r="G539" s="13"/>
      <c r="H539" s="13"/>
      <c r="I539" s="13"/>
      <c r="J539" s="15"/>
      <c r="K539" s="39">
        <f>E539*2</f>
        <v>0</v>
      </c>
    </row>
    <row r="540" spans="1:11" x14ac:dyDescent="0.2">
      <c r="A540" s="26" t="s">
        <v>647</v>
      </c>
      <c r="B540" s="7" t="s">
        <v>648</v>
      </c>
      <c r="C540" s="8"/>
      <c r="D540" s="16"/>
      <c r="E540" s="17"/>
      <c r="F540" s="17"/>
      <c r="G540" s="17"/>
      <c r="H540" s="17"/>
      <c r="I540" s="17"/>
      <c r="J540" s="18"/>
      <c r="K540" s="34"/>
    </row>
    <row r="541" spans="1:11" ht="38.25" x14ac:dyDescent="0.2">
      <c r="A541" s="27" t="s">
        <v>649</v>
      </c>
      <c r="B541" s="1" t="s">
        <v>131</v>
      </c>
      <c r="C541" s="2" t="s">
        <v>12</v>
      </c>
      <c r="D541" s="14">
        <v>561.09</v>
      </c>
      <c r="E541" s="13"/>
      <c r="F541" s="13"/>
      <c r="G541" s="13"/>
      <c r="H541" s="13"/>
      <c r="I541" s="13"/>
      <c r="J541" s="15"/>
      <c r="K541" s="40"/>
    </row>
    <row r="542" spans="1:11" x14ac:dyDescent="0.2">
      <c r="A542" s="27" t="s">
        <v>650</v>
      </c>
      <c r="B542" s="1" t="s">
        <v>129</v>
      </c>
      <c r="C542" s="2" t="s">
        <v>7</v>
      </c>
      <c r="D542" s="14">
        <v>277.04000000000002</v>
      </c>
      <c r="E542" s="13"/>
      <c r="F542" s="13"/>
      <c r="G542" s="13"/>
      <c r="H542" s="13"/>
      <c r="I542" s="13"/>
      <c r="J542" s="15"/>
      <c r="K542" s="40"/>
    </row>
    <row r="543" spans="1:11" x14ac:dyDescent="0.2">
      <c r="A543" s="27" t="s">
        <v>651</v>
      </c>
      <c r="B543" s="1" t="s">
        <v>71</v>
      </c>
      <c r="C543" s="2" t="s">
        <v>12</v>
      </c>
      <c r="D543" s="14">
        <v>522.38</v>
      </c>
      <c r="E543" s="13"/>
      <c r="F543" s="13"/>
      <c r="G543" s="13"/>
      <c r="H543" s="13"/>
      <c r="I543" s="13"/>
      <c r="J543" s="15"/>
      <c r="K543" s="40"/>
    </row>
    <row r="544" spans="1:11" x14ac:dyDescent="0.2">
      <c r="A544" s="27" t="s">
        <v>652</v>
      </c>
      <c r="B544" s="1" t="s">
        <v>636</v>
      </c>
      <c r="C544" s="2" t="s">
        <v>16</v>
      </c>
      <c r="D544" s="14">
        <v>11753.56</v>
      </c>
      <c r="E544" s="13"/>
      <c r="F544" s="13"/>
      <c r="G544" s="13"/>
      <c r="H544" s="13"/>
      <c r="I544" s="13"/>
      <c r="J544" s="15"/>
      <c r="K544" s="40"/>
    </row>
    <row r="545" spans="1:11" ht="38.25" x14ac:dyDescent="0.2">
      <c r="A545" s="27" t="s">
        <v>653</v>
      </c>
      <c r="B545" s="1" t="s">
        <v>654</v>
      </c>
      <c r="C545" s="2" t="s">
        <v>19</v>
      </c>
      <c r="D545" s="14">
        <v>73.239999999999995</v>
      </c>
      <c r="E545" s="13"/>
      <c r="F545" s="13"/>
      <c r="G545" s="13"/>
      <c r="H545" s="13"/>
      <c r="I545" s="13"/>
      <c r="J545" s="15"/>
      <c r="K545" s="40"/>
    </row>
    <row r="546" spans="1:11" ht="38.25" x14ac:dyDescent="0.2">
      <c r="A546" s="27" t="s">
        <v>655</v>
      </c>
      <c r="B546" s="1" t="s">
        <v>656</v>
      </c>
      <c r="C546" s="2" t="s">
        <v>19</v>
      </c>
      <c r="D546" s="14">
        <v>84.82</v>
      </c>
      <c r="E546" s="13"/>
      <c r="F546" s="13"/>
      <c r="G546" s="13"/>
      <c r="H546" s="13"/>
      <c r="I546" s="13"/>
      <c r="J546" s="15"/>
      <c r="K546" s="40"/>
    </row>
    <row r="547" spans="1:11" ht="38.25" x14ac:dyDescent="0.2">
      <c r="A547" s="27" t="s">
        <v>657</v>
      </c>
      <c r="B547" s="1" t="s">
        <v>137</v>
      </c>
      <c r="C547" s="2" t="s">
        <v>19</v>
      </c>
      <c r="D547" s="14">
        <v>118.98</v>
      </c>
      <c r="E547" s="13"/>
      <c r="F547" s="13"/>
      <c r="G547" s="13"/>
      <c r="H547" s="13"/>
      <c r="I547" s="13"/>
      <c r="J547" s="15"/>
      <c r="K547" s="40"/>
    </row>
    <row r="548" spans="1:11" ht="25.5" x14ac:dyDescent="0.2">
      <c r="A548" s="27" t="s">
        <v>658</v>
      </c>
      <c r="B548" s="1" t="s">
        <v>139</v>
      </c>
      <c r="C548" s="2" t="s">
        <v>12</v>
      </c>
      <c r="D548" s="14">
        <v>522.38</v>
      </c>
      <c r="E548" s="13"/>
      <c r="F548" s="13"/>
      <c r="G548" s="13"/>
      <c r="H548" s="13"/>
      <c r="I548" s="13"/>
      <c r="J548" s="15"/>
      <c r="K548" s="40"/>
    </row>
    <row r="549" spans="1:11" ht="25.5" x14ac:dyDescent="0.2">
      <c r="A549" s="27" t="s">
        <v>659</v>
      </c>
      <c r="B549" s="1" t="s">
        <v>59</v>
      </c>
      <c r="C549" s="2" t="s">
        <v>16</v>
      </c>
      <c r="D549" s="14">
        <v>23507.13</v>
      </c>
      <c r="E549" s="13"/>
      <c r="F549" s="13"/>
      <c r="G549" s="13"/>
      <c r="H549" s="13"/>
      <c r="I549" s="13"/>
      <c r="J549" s="15"/>
      <c r="K549" s="40"/>
    </row>
    <row r="550" spans="1:11" ht="25.5" x14ac:dyDescent="0.2">
      <c r="A550" s="27" t="s">
        <v>660</v>
      </c>
      <c r="B550" s="1" t="s">
        <v>144</v>
      </c>
      <c r="C550" s="2" t="s">
        <v>9</v>
      </c>
      <c r="D550" s="14">
        <v>6</v>
      </c>
      <c r="E550" s="13"/>
      <c r="F550" s="13"/>
      <c r="G550" s="13"/>
      <c r="H550" s="13"/>
      <c r="I550" s="13"/>
      <c r="J550" s="15"/>
      <c r="K550" s="40"/>
    </row>
    <row r="551" spans="1:11" ht="25.5" x14ac:dyDescent="0.2">
      <c r="A551" s="27" t="s">
        <v>661</v>
      </c>
      <c r="B551" s="1" t="s">
        <v>141</v>
      </c>
      <c r="C551" s="2" t="s">
        <v>9</v>
      </c>
      <c r="D551" s="14">
        <v>14</v>
      </c>
      <c r="E551" s="13"/>
      <c r="F551" s="13"/>
      <c r="G551" s="13"/>
      <c r="H551" s="13"/>
      <c r="I551" s="13"/>
      <c r="J551" s="15"/>
      <c r="K551" s="40"/>
    </row>
    <row r="552" spans="1:11" x14ac:dyDescent="0.2">
      <c r="A552" s="27" t="s">
        <v>662</v>
      </c>
      <c r="B552" s="1" t="s">
        <v>352</v>
      </c>
      <c r="C552" s="2" t="s">
        <v>10</v>
      </c>
      <c r="D552" s="14">
        <v>1</v>
      </c>
      <c r="E552" s="13"/>
      <c r="F552" s="13"/>
      <c r="G552" s="13"/>
      <c r="H552" s="13"/>
      <c r="I552" s="13"/>
      <c r="J552" s="15"/>
      <c r="K552" s="40"/>
    </row>
    <row r="553" spans="1:11" x14ac:dyDescent="0.2">
      <c r="A553" s="26" t="s">
        <v>663</v>
      </c>
      <c r="B553" s="7" t="s">
        <v>601</v>
      </c>
      <c r="C553" s="8"/>
      <c r="D553" s="16"/>
      <c r="E553" s="17"/>
      <c r="F553" s="17"/>
      <c r="G553" s="17"/>
      <c r="H553" s="17"/>
      <c r="I553" s="17"/>
      <c r="J553" s="18"/>
      <c r="K553" s="34"/>
    </row>
    <row r="554" spans="1:11" ht="38.25" x14ac:dyDescent="0.2">
      <c r="A554" s="27" t="s">
        <v>664</v>
      </c>
      <c r="B554" s="1" t="s">
        <v>603</v>
      </c>
      <c r="C554" s="2" t="s">
        <v>10</v>
      </c>
      <c r="D554" s="14">
        <v>2</v>
      </c>
      <c r="E554" s="13"/>
      <c r="F554" s="13"/>
      <c r="G554" s="13"/>
      <c r="H554" s="13"/>
      <c r="I554" s="13"/>
      <c r="J554" s="15"/>
      <c r="K554" s="40"/>
    </row>
    <row r="555" spans="1:11" ht="38.25" x14ac:dyDescent="0.2">
      <c r="A555" s="27" t="s">
        <v>665</v>
      </c>
      <c r="B555" s="1" t="s">
        <v>605</v>
      </c>
      <c r="C555" s="2" t="s">
        <v>6</v>
      </c>
      <c r="D555" s="14">
        <v>146</v>
      </c>
      <c r="E555" s="13"/>
      <c r="F555" s="13"/>
      <c r="G555" s="13"/>
      <c r="H555" s="13"/>
      <c r="I555" s="13"/>
      <c r="J555" s="15"/>
      <c r="K555" s="40"/>
    </row>
    <row r="556" spans="1:11" ht="25.5" x14ac:dyDescent="0.2">
      <c r="A556" s="27" t="s">
        <v>666</v>
      </c>
      <c r="B556" s="1" t="s">
        <v>607</v>
      </c>
      <c r="C556" s="2" t="s">
        <v>6</v>
      </c>
      <c r="D556" s="14">
        <v>96</v>
      </c>
      <c r="E556" s="13"/>
      <c r="F556" s="13"/>
      <c r="G556" s="13"/>
      <c r="H556" s="13"/>
      <c r="I556" s="13"/>
      <c r="J556" s="15"/>
      <c r="K556" s="40"/>
    </row>
    <row r="557" spans="1:11" x14ac:dyDescent="0.2">
      <c r="A557" s="27" t="s">
        <v>667</v>
      </c>
      <c r="B557" s="1" t="s">
        <v>609</v>
      </c>
      <c r="C557" s="2" t="s">
        <v>6</v>
      </c>
      <c r="D557" s="14">
        <v>244.8</v>
      </c>
      <c r="E557" s="13"/>
      <c r="F557" s="13"/>
      <c r="G557" s="13"/>
      <c r="H557" s="13"/>
      <c r="I557" s="13"/>
      <c r="J557" s="15"/>
      <c r="K557" s="40"/>
    </row>
    <row r="558" spans="1:11" x14ac:dyDescent="0.2">
      <c r="A558" s="27" t="s">
        <v>668</v>
      </c>
      <c r="B558" s="1" t="s">
        <v>611</v>
      </c>
      <c r="C558" s="2" t="s">
        <v>12</v>
      </c>
      <c r="D558" s="14">
        <v>36.72</v>
      </c>
      <c r="E558" s="13"/>
      <c r="F558" s="13"/>
      <c r="G558" s="13"/>
      <c r="H558" s="13"/>
      <c r="I558" s="13"/>
      <c r="J558" s="15"/>
      <c r="K558" s="40"/>
    </row>
    <row r="559" spans="1:11" ht="25.5" x14ac:dyDescent="0.2">
      <c r="A559" s="27" t="s">
        <v>669</v>
      </c>
      <c r="B559" s="1" t="s">
        <v>670</v>
      </c>
      <c r="C559" s="2" t="s">
        <v>6</v>
      </c>
      <c r="D559" s="14">
        <v>244.8</v>
      </c>
      <c r="E559" s="13"/>
      <c r="F559" s="13"/>
      <c r="G559" s="13"/>
      <c r="H559" s="13"/>
      <c r="I559" s="13"/>
      <c r="J559" s="15"/>
      <c r="K559" s="40"/>
    </row>
    <row r="560" spans="1:11" x14ac:dyDescent="0.2">
      <c r="A560" s="26" t="s">
        <v>671</v>
      </c>
      <c r="B560" s="7" t="s">
        <v>21</v>
      </c>
      <c r="C560" s="8"/>
      <c r="D560" s="16"/>
      <c r="E560" s="17"/>
      <c r="F560" s="17"/>
      <c r="G560" s="17"/>
      <c r="H560" s="17"/>
      <c r="I560" s="17"/>
      <c r="J560" s="18"/>
      <c r="K560" s="34"/>
    </row>
    <row r="561" spans="1:11" x14ac:dyDescent="0.2">
      <c r="A561" s="27" t="s">
        <v>672</v>
      </c>
      <c r="B561" s="1" t="s">
        <v>15</v>
      </c>
      <c r="C561" s="2" t="s">
        <v>6</v>
      </c>
      <c r="D561" s="14">
        <v>3375.46</v>
      </c>
      <c r="E561" s="13"/>
      <c r="F561" s="13"/>
      <c r="G561" s="13"/>
      <c r="H561" s="13"/>
      <c r="I561" s="13"/>
      <c r="J561" s="15"/>
      <c r="K561" s="40"/>
    </row>
    <row r="562" spans="1:11" x14ac:dyDescent="0.2">
      <c r="A562" s="27" t="s">
        <v>673</v>
      </c>
      <c r="B562" s="1" t="s">
        <v>71</v>
      </c>
      <c r="C562" s="2" t="s">
        <v>12</v>
      </c>
      <c r="D562" s="14">
        <v>438.81</v>
      </c>
      <c r="E562" s="13"/>
      <c r="F562" s="13"/>
      <c r="G562" s="13"/>
      <c r="H562" s="13"/>
      <c r="I562" s="13"/>
      <c r="J562" s="15"/>
      <c r="K562" s="40"/>
    </row>
    <row r="563" spans="1:11" x14ac:dyDescent="0.2">
      <c r="A563" s="27" t="s">
        <v>674</v>
      </c>
      <c r="B563" s="1" t="s">
        <v>636</v>
      </c>
      <c r="C563" s="2" t="s">
        <v>16</v>
      </c>
      <c r="D563" s="14">
        <v>9873.2199999999993</v>
      </c>
      <c r="E563" s="13"/>
      <c r="F563" s="13"/>
      <c r="G563" s="13"/>
      <c r="H563" s="13"/>
      <c r="I563" s="13"/>
      <c r="J563" s="15"/>
      <c r="K563" s="40"/>
    </row>
    <row r="564" spans="1:11" x14ac:dyDescent="0.2">
      <c r="A564" s="26" t="s">
        <v>675</v>
      </c>
      <c r="B564" s="7" t="s">
        <v>676</v>
      </c>
      <c r="C564" s="8"/>
      <c r="D564" s="16"/>
      <c r="E564" s="17"/>
      <c r="F564" s="17"/>
      <c r="G564" s="17"/>
      <c r="H564" s="17"/>
      <c r="I564" s="17"/>
      <c r="J564" s="18"/>
      <c r="K564" s="34"/>
    </row>
    <row r="565" spans="1:11" x14ac:dyDescent="0.2">
      <c r="A565" s="26" t="s">
        <v>677</v>
      </c>
      <c r="B565" s="7" t="s">
        <v>20</v>
      </c>
      <c r="C565" s="8"/>
      <c r="D565" s="16"/>
      <c r="E565" s="17"/>
      <c r="F565" s="17"/>
      <c r="G565" s="17"/>
      <c r="H565" s="17"/>
      <c r="I565" s="17"/>
      <c r="J565" s="18"/>
      <c r="K565" s="34"/>
    </row>
    <row r="566" spans="1:11" x14ac:dyDescent="0.2">
      <c r="A566" s="27" t="s">
        <v>678</v>
      </c>
      <c r="B566" s="1" t="s">
        <v>53</v>
      </c>
      <c r="C566" s="2" t="s">
        <v>11</v>
      </c>
      <c r="D566" s="14">
        <v>28.37</v>
      </c>
      <c r="E566" s="13"/>
      <c r="F566" s="13"/>
      <c r="G566" s="13"/>
      <c r="H566" s="13"/>
      <c r="I566" s="13"/>
      <c r="J566" s="15"/>
      <c r="K566" s="40"/>
    </row>
    <row r="567" spans="1:11" x14ac:dyDescent="0.2">
      <c r="A567" s="26" t="s">
        <v>679</v>
      </c>
      <c r="B567" s="7" t="s">
        <v>680</v>
      </c>
      <c r="C567" s="8"/>
      <c r="D567" s="16"/>
      <c r="E567" s="17"/>
      <c r="F567" s="17"/>
      <c r="G567" s="17"/>
      <c r="H567" s="17"/>
      <c r="I567" s="17"/>
      <c r="J567" s="18"/>
      <c r="K567" s="34"/>
    </row>
    <row r="568" spans="1:11" x14ac:dyDescent="0.2">
      <c r="A568" s="26" t="s">
        <v>681</v>
      </c>
      <c r="B568" s="7" t="s">
        <v>682</v>
      </c>
      <c r="C568" s="8"/>
      <c r="D568" s="16"/>
      <c r="E568" s="17"/>
      <c r="F568" s="17"/>
      <c r="G568" s="17"/>
      <c r="H568" s="17"/>
      <c r="I568" s="17"/>
      <c r="J568" s="18"/>
      <c r="K568" s="34"/>
    </row>
    <row r="569" spans="1:11" ht="25.5" x14ac:dyDescent="0.2">
      <c r="A569" s="27" t="s">
        <v>683</v>
      </c>
      <c r="B569" s="1" t="s">
        <v>684</v>
      </c>
      <c r="C569" s="2" t="s">
        <v>81</v>
      </c>
      <c r="D569" s="14">
        <v>14343.03</v>
      </c>
      <c r="E569" s="13"/>
      <c r="F569" s="13"/>
      <c r="G569" s="13"/>
      <c r="H569" s="13"/>
      <c r="I569" s="13"/>
      <c r="J569" s="15"/>
      <c r="K569" s="40"/>
    </row>
    <row r="570" spans="1:11" x14ac:dyDescent="0.2">
      <c r="A570" s="26" t="s">
        <v>685</v>
      </c>
      <c r="B570" s="7" t="s">
        <v>686</v>
      </c>
      <c r="C570" s="8"/>
      <c r="D570" s="16"/>
      <c r="E570" s="17"/>
      <c r="F570" s="17"/>
      <c r="G570" s="17"/>
      <c r="H570" s="17"/>
      <c r="I570" s="17"/>
      <c r="J570" s="18"/>
      <c r="K570" s="34"/>
    </row>
    <row r="571" spans="1:11" ht="25.5" x14ac:dyDescent="0.2">
      <c r="A571" s="27" t="s">
        <v>687</v>
      </c>
      <c r="B571" s="1" t="s">
        <v>684</v>
      </c>
      <c r="C571" s="2" t="s">
        <v>81</v>
      </c>
      <c r="D571" s="14">
        <v>1162.6300000000001</v>
      </c>
      <c r="E571" s="13"/>
      <c r="F571" s="13"/>
      <c r="G571" s="13"/>
      <c r="H571" s="13"/>
      <c r="I571" s="13"/>
      <c r="J571" s="15"/>
      <c r="K571" s="40"/>
    </row>
    <row r="572" spans="1:11" ht="25.5" x14ac:dyDescent="0.2">
      <c r="A572" s="26" t="s">
        <v>688</v>
      </c>
      <c r="B572" s="7" t="s">
        <v>689</v>
      </c>
      <c r="C572" s="8"/>
      <c r="D572" s="16"/>
      <c r="E572" s="17"/>
      <c r="F572" s="17"/>
      <c r="G572" s="17"/>
      <c r="H572" s="17"/>
      <c r="I572" s="17"/>
      <c r="J572" s="18"/>
      <c r="K572" s="34"/>
    </row>
    <row r="573" spans="1:11" x14ac:dyDescent="0.2">
      <c r="A573" s="26" t="s">
        <v>690</v>
      </c>
      <c r="B573" s="7" t="s">
        <v>14</v>
      </c>
      <c r="C573" s="8"/>
      <c r="D573" s="16"/>
      <c r="E573" s="17"/>
      <c r="F573" s="17"/>
      <c r="G573" s="17"/>
      <c r="H573" s="17"/>
      <c r="I573" s="17"/>
      <c r="J573" s="18"/>
      <c r="K573" s="34"/>
    </row>
    <row r="574" spans="1:11" x14ac:dyDescent="0.2">
      <c r="A574" s="27" t="s">
        <v>691</v>
      </c>
      <c r="B574" s="1" t="s">
        <v>67</v>
      </c>
      <c r="C574" s="2" t="s">
        <v>19</v>
      </c>
      <c r="D574" s="14">
        <v>92.23</v>
      </c>
      <c r="E574" s="13"/>
      <c r="F574" s="13"/>
      <c r="G574" s="13"/>
      <c r="H574" s="13"/>
      <c r="I574" s="13"/>
      <c r="J574" s="15"/>
      <c r="K574" s="39">
        <f>E574</f>
        <v>0</v>
      </c>
    </row>
    <row r="575" spans="1:11" ht="25.5" x14ac:dyDescent="0.2">
      <c r="A575" s="27" t="s">
        <v>692</v>
      </c>
      <c r="B575" s="1" t="s">
        <v>69</v>
      </c>
      <c r="C575" s="2" t="s">
        <v>12</v>
      </c>
      <c r="D575" s="14">
        <v>129.12</v>
      </c>
      <c r="E575" s="13"/>
      <c r="F575" s="13"/>
      <c r="G575" s="13"/>
      <c r="H575" s="13"/>
      <c r="I575" s="13"/>
      <c r="J575" s="15"/>
      <c r="K575" s="39">
        <f>ROUND(E575*F575*G575,2)</f>
        <v>0</v>
      </c>
    </row>
    <row r="576" spans="1:11" x14ac:dyDescent="0.2">
      <c r="A576" s="27" t="s">
        <v>693</v>
      </c>
      <c r="B576" s="1" t="s">
        <v>71</v>
      </c>
      <c r="C576" s="2" t="s">
        <v>12</v>
      </c>
      <c r="D576" s="14">
        <v>83.93</v>
      </c>
      <c r="E576" s="13"/>
      <c r="F576" s="13"/>
      <c r="G576" s="13"/>
      <c r="H576" s="13"/>
      <c r="I576" s="13"/>
      <c r="J576" s="15"/>
      <c r="K576" s="39">
        <f>ROUND(E576*F576*G576*H576,2)</f>
        <v>0</v>
      </c>
    </row>
    <row r="577" spans="1:11" x14ac:dyDescent="0.2">
      <c r="A577" s="27" t="s">
        <v>694</v>
      </c>
      <c r="B577" s="1" t="s">
        <v>636</v>
      </c>
      <c r="C577" s="2" t="s">
        <v>16</v>
      </c>
      <c r="D577" s="14">
        <v>1888.38</v>
      </c>
      <c r="E577" s="13"/>
      <c r="F577" s="13"/>
      <c r="G577" s="13"/>
      <c r="H577" s="13"/>
      <c r="I577" s="13"/>
      <c r="J577" s="15"/>
      <c r="K577" s="39">
        <f>ROUND(E577*F577*G577*H577*I577*J577,2)</f>
        <v>0</v>
      </c>
    </row>
    <row r="578" spans="1:11" ht="25.5" x14ac:dyDescent="0.2">
      <c r="A578" s="27" t="s">
        <v>695</v>
      </c>
      <c r="B578" s="1" t="s">
        <v>74</v>
      </c>
      <c r="C578" s="2" t="s">
        <v>6</v>
      </c>
      <c r="D578" s="14">
        <v>645.59</v>
      </c>
      <c r="E578" s="13"/>
      <c r="F578" s="13"/>
      <c r="G578" s="13"/>
      <c r="H578" s="13"/>
      <c r="I578" s="13"/>
      <c r="J578" s="15"/>
      <c r="K578" s="39">
        <f>ROUND(E578*F578,2)</f>
        <v>0</v>
      </c>
    </row>
    <row r="579" spans="1:11" ht="38.25" x14ac:dyDescent="0.2">
      <c r="A579" s="27" t="s">
        <v>696</v>
      </c>
      <c r="B579" s="1" t="s">
        <v>76</v>
      </c>
      <c r="C579" s="2" t="s">
        <v>12</v>
      </c>
      <c r="D579" s="14">
        <v>64.56</v>
      </c>
      <c r="E579" s="13"/>
      <c r="F579" s="13"/>
      <c r="G579" s="13"/>
      <c r="H579" s="13"/>
      <c r="I579" s="13"/>
      <c r="J579" s="15"/>
      <c r="K579" s="39">
        <f>ROUND(E579*F579*G579,2)</f>
        <v>0</v>
      </c>
    </row>
    <row r="580" spans="1:11" ht="25.5" x14ac:dyDescent="0.2">
      <c r="A580" s="27" t="s">
        <v>697</v>
      </c>
      <c r="B580" s="1" t="s">
        <v>78</v>
      </c>
      <c r="C580" s="2" t="s">
        <v>12</v>
      </c>
      <c r="D580" s="14">
        <v>83.93</v>
      </c>
      <c r="E580" s="13"/>
      <c r="F580" s="13"/>
      <c r="G580" s="13"/>
      <c r="H580" s="13"/>
      <c r="I580" s="13"/>
      <c r="J580" s="15"/>
      <c r="K580" s="39">
        <f>ROUND(E580*F580*G580*H580,2)</f>
        <v>0</v>
      </c>
    </row>
    <row r="581" spans="1:11" ht="25.5" x14ac:dyDescent="0.2">
      <c r="A581" s="27" t="s">
        <v>698</v>
      </c>
      <c r="B581" s="1" t="s">
        <v>59</v>
      </c>
      <c r="C581" s="2" t="s">
        <v>16</v>
      </c>
      <c r="D581" s="14">
        <v>1888.35</v>
      </c>
      <c r="E581" s="13"/>
      <c r="F581" s="13"/>
      <c r="G581" s="13"/>
      <c r="H581" s="13"/>
      <c r="I581" s="13"/>
      <c r="J581" s="15"/>
      <c r="K581" s="39">
        <f>ROUND(E581*F581*G581*H581*I581*J581,2)</f>
        <v>0</v>
      </c>
    </row>
    <row r="582" spans="1:11" ht="25.5" x14ac:dyDescent="0.2">
      <c r="A582" s="27" t="s">
        <v>699</v>
      </c>
      <c r="B582" s="1" t="s">
        <v>83</v>
      </c>
      <c r="C582" s="2" t="s">
        <v>12</v>
      </c>
      <c r="D582" s="14">
        <v>64.56</v>
      </c>
      <c r="E582" s="13"/>
      <c r="F582" s="13"/>
      <c r="G582" s="13"/>
      <c r="H582" s="13"/>
      <c r="I582" s="13"/>
      <c r="J582" s="15"/>
      <c r="K582" s="39">
        <f>ROUND(E582*F582*G582,2)</f>
        <v>0</v>
      </c>
    </row>
    <row r="583" spans="1:11" ht="25.5" x14ac:dyDescent="0.2">
      <c r="A583" s="27" t="s">
        <v>700</v>
      </c>
      <c r="B583" s="1" t="s">
        <v>17</v>
      </c>
      <c r="C583" s="2" t="s">
        <v>6</v>
      </c>
      <c r="D583" s="14">
        <v>645.59</v>
      </c>
      <c r="E583" s="13"/>
      <c r="F583" s="13"/>
      <c r="G583" s="13"/>
      <c r="H583" s="13"/>
      <c r="I583" s="13"/>
      <c r="J583" s="15"/>
      <c r="K583" s="39">
        <f>ROUND(E583*F583,2)</f>
        <v>0</v>
      </c>
    </row>
    <row r="584" spans="1:11" ht="38.25" x14ac:dyDescent="0.2">
      <c r="A584" s="27" t="s">
        <v>701</v>
      </c>
      <c r="B584" s="1" t="s">
        <v>86</v>
      </c>
      <c r="C584" s="2" t="s">
        <v>19</v>
      </c>
      <c r="D584" s="14">
        <v>185</v>
      </c>
      <c r="E584" s="13"/>
      <c r="F584" s="13"/>
      <c r="G584" s="13"/>
      <c r="H584" s="13"/>
      <c r="I584" s="13"/>
      <c r="J584" s="15"/>
      <c r="K584" s="39">
        <f>E584*2</f>
        <v>0</v>
      </c>
    </row>
    <row r="585" spans="1:11" ht="25.5" x14ac:dyDescent="0.2">
      <c r="A585" s="27" t="s">
        <v>702</v>
      </c>
      <c r="B585" s="1" t="s">
        <v>88</v>
      </c>
      <c r="C585" s="2" t="s">
        <v>7</v>
      </c>
      <c r="D585" s="14">
        <v>185</v>
      </c>
      <c r="E585" s="13"/>
      <c r="F585" s="13"/>
      <c r="G585" s="13"/>
      <c r="H585" s="13"/>
      <c r="I585" s="13"/>
      <c r="J585" s="15"/>
      <c r="K585" s="39">
        <f>E585*2</f>
        <v>0</v>
      </c>
    </row>
    <row r="586" spans="1:11" x14ac:dyDescent="0.2">
      <c r="A586" s="27" t="s">
        <v>703</v>
      </c>
      <c r="B586" s="1" t="s">
        <v>18</v>
      </c>
      <c r="C586" s="2" t="s">
        <v>7</v>
      </c>
      <c r="D586" s="14">
        <v>50</v>
      </c>
      <c r="E586" s="13"/>
      <c r="F586" s="13"/>
      <c r="G586" s="13"/>
      <c r="H586" s="13"/>
      <c r="I586" s="13"/>
      <c r="J586" s="15"/>
      <c r="K586" s="39">
        <f>E586</f>
        <v>0</v>
      </c>
    </row>
    <row r="587" spans="1:11" x14ac:dyDescent="0.2">
      <c r="A587" s="27" t="s">
        <v>704</v>
      </c>
      <c r="B587" s="1" t="s">
        <v>91</v>
      </c>
      <c r="C587" s="2" t="s">
        <v>19</v>
      </c>
      <c r="D587" s="14">
        <v>185</v>
      </c>
      <c r="E587" s="13"/>
      <c r="F587" s="13"/>
      <c r="G587" s="13"/>
      <c r="H587" s="13"/>
      <c r="I587" s="13"/>
      <c r="J587" s="15"/>
      <c r="K587" s="39">
        <f>E587*2</f>
        <v>0</v>
      </c>
    </row>
    <row r="588" spans="1:11" ht="25.5" x14ac:dyDescent="0.2">
      <c r="A588" s="26" t="s">
        <v>705</v>
      </c>
      <c r="B588" s="7" t="s">
        <v>706</v>
      </c>
      <c r="C588" s="8"/>
      <c r="D588" s="16"/>
      <c r="E588" s="17"/>
      <c r="F588" s="17"/>
      <c r="G588" s="17"/>
      <c r="H588" s="17"/>
      <c r="I588" s="17"/>
      <c r="J588" s="18"/>
      <c r="K588" s="34"/>
    </row>
    <row r="589" spans="1:11" x14ac:dyDescent="0.2">
      <c r="A589" s="26" t="s">
        <v>707</v>
      </c>
      <c r="B589" s="7" t="s">
        <v>14</v>
      </c>
      <c r="C589" s="8"/>
      <c r="D589" s="16"/>
      <c r="E589" s="17"/>
      <c r="F589" s="17"/>
      <c r="G589" s="17"/>
      <c r="H589" s="17"/>
      <c r="I589" s="17"/>
      <c r="J589" s="18"/>
      <c r="K589" s="34"/>
    </row>
    <row r="590" spans="1:11" x14ac:dyDescent="0.2">
      <c r="A590" s="27" t="s">
        <v>708</v>
      </c>
      <c r="B590" s="1" t="s">
        <v>67</v>
      </c>
      <c r="C590" s="2" t="s">
        <v>19</v>
      </c>
      <c r="D590" s="14">
        <v>154.19999999999999</v>
      </c>
      <c r="E590" s="13"/>
      <c r="F590" s="13"/>
      <c r="G590" s="13"/>
      <c r="H590" s="13"/>
      <c r="I590" s="13"/>
      <c r="J590" s="15"/>
      <c r="K590" s="39">
        <f>E590</f>
        <v>0</v>
      </c>
    </row>
    <row r="591" spans="1:11" ht="25.5" x14ac:dyDescent="0.2">
      <c r="A591" s="27" t="s">
        <v>709</v>
      </c>
      <c r="B591" s="1" t="s">
        <v>69</v>
      </c>
      <c r="C591" s="2" t="s">
        <v>12</v>
      </c>
      <c r="D591" s="14">
        <v>215.88</v>
      </c>
      <c r="E591" s="13"/>
      <c r="F591" s="13"/>
      <c r="G591" s="13"/>
      <c r="H591" s="13"/>
      <c r="I591" s="13"/>
      <c r="J591" s="15"/>
      <c r="K591" s="39">
        <f>ROUND(E591*F591*G591,2)</f>
        <v>0</v>
      </c>
    </row>
    <row r="592" spans="1:11" x14ac:dyDescent="0.2">
      <c r="A592" s="27" t="s">
        <v>710</v>
      </c>
      <c r="B592" s="1" t="s">
        <v>71</v>
      </c>
      <c r="C592" s="2" t="s">
        <v>12</v>
      </c>
      <c r="D592" s="14">
        <v>140.32</v>
      </c>
      <c r="E592" s="13"/>
      <c r="F592" s="13"/>
      <c r="G592" s="13"/>
      <c r="H592" s="13"/>
      <c r="I592" s="13"/>
      <c r="J592" s="15"/>
      <c r="K592" s="39">
        <f>ROUND(E592*F592*G592*H592,2)</f>
        <v>0</v>
      </c>
    </row>
    <row r="593" spans="1:11" ht="25.5" x14ac:dyDescent="0.2">
      <c r="A593" s="27" t="s">
        <v>711</v>
      </c>
      <c r="B593" s="1" t="s">
        <v>59</v>
      </c>
      <c r="C593" s="2" t="s">
        <v>16</v>
      </c>
      <c r="D593" s="14">
        <v>3157.25</v>
      </c>
      <c r="E593" s="13"/>
      <c r="F593" s="13"/>
      <c r="G593" s="13"/>
      <c r="H593" s="13"/>
      <c r="I593" s="13"/>
      <c r="J593" s="15"/>
      <c r="K593" s="39">
        <f>ROUND(E593*F593*G593*H593*I593*J593,2)</f>
        <v>0</v>
      </c>
    </row>
    <row r="594" spans="1:11" ht="25.5" x14ac:dyDescent="0.2">
      <c r="A594" s="27" t="s">
        <v>712</v>
      </c>
      <c r="B594" s="1" t="s">
        <v>74</v>
      </c>
      <c r="C594" s="2" t="s">
        <v>6</v>
      </c>
      <c r="D594" s="14">
        <v>1079.3800000000001</v>
      </c>
      <c r="E594" s="13"/>
      <c r="F594" s="13"/>
      <c r="G594" s="13"/>
      <c r="H594" s="13"/>
      <c r="I594" s="13"/>
      <c r="J594" s="15"/>
      <c r="K594" s="39">
        <f>ROUND(E594*F594,2)</f>
        <v>0</v>
      </c>
    </row>
    <row r="595" spans="1:11" ht="38.25" x14ac:dyDescent="0.2">
      <c r="A595" s="27" t="s">
        <v>713</v>
      </c>
      <c r="B595" s="1" t="s">
        <v>76</v>
      </c>
      <c r="C595" s="2" t="s">
        <v>12</v>
      </c>
      <c r="D595" s="14">
        <v>107.94</v>
      </c>
      <c r="E595" s="13"/>
      <c r="F595" s="13"/>
      <c r="G595" s="13"/>
      <c r="H595" s="13"/>
      <c r="I595" s="13"/>
      <c r="J595" s="15"/>
      <c r="K595" s="39">
        <f>ROUND(E595*F595*G595,2)</f>
        <v>0</v>
      </c>
    </row>
    <row r="596" spans="1:11" ht="25.5" x14ac:dyDescent="0.2">
      <c r="A596" s="27" t="s">
        <v>714</v>
      </c>
      <c r="B596" s="1" t="s">
        <v>78</v>
      </c>
      <c r="C596" s="2" t="s">
        <v>12</v>
      </c>
      <c r="D596" s="14">
        <v>140.32</v>
      </c>
      <c r="E596" s="13"/>
      <c r="F596" s="13"/>
      <c r="G596" s="13"/>
      <c r="H596" s="13"/>
      <c r="I596" s="13"/>
      <c r="J596" s="15"/>
      <c r="K596" s="39">
        <f>ROUND(E596*F596*G596*H596,2)</f>
        <v>0</v>
      </c>
    </row>
    <row r="597" spans="1:11" ht="25.5" x14ac:dyDescent="0.2">
      <c r="A597" s="27" t="s">
        <v>715</v>
      </c>
      <c r="B597" s="1" t="s">
        <v>59</v>
      </c>
      <c r="C597" s="2" t="s">
        <v>16</v>
      </c>
      <c r="D597" s="14">
        <v>3157.19</v>
      </c>
      <c r="E597" s="13"/>
      <c r="F597" s="13"/>
      <c r="G597" s="13"/>
      <c r="H597" s="13"/>
      <c r="I597" s="13"/>
      <c r="J597" s="15"/>
      <c r="K597" s="39">
        <f>ROUND(E597*F597*G597*H597*I597*J597,2)</f>
        <v>0</v>
      </c>
    </row>
    <row r="598" spans="1:11" ht="25.5" x14ac:dyDescent="0.2">
      <c r="A598" s="27" t="s">
        <v>716</v>
      </c>
      <c r="B598" s="1" t="s">
        <v>83</v>
      </c>
      <c r="C598" s="2" t="s">
        <v>12</v>
      </c>
      <c r="D598" s="14">
        <v>107.94</v>
      </c>
      <c r="E598" s="13"/>
      <c r="F598" s="13"/>
      <c r="G598" s="13"/>
      <c r="H598" s="13"/>
      <c r="I598" s="13"/>
      <c r="J598" s="15"/>
      <c r="K598" s="39">
        <f>ROUND(E598*F598*G598,2)</f>
        <v>0</v>
      </c>
    </row>
    <row r="599" spans="1:11" ht="25.5" x14ac:dyDescent="0.2">
      <c r="A599" s="27" t="s">
        <v>717</v>
      </c>
      <c r="B599" s="1" t="s">
        <v>17</v>
      </c>
      <c r="C599" s="2" t="s">
        <v>6</v>
      </c>
      <c r="D599" s="14">
        <v>1079.3800000000001</v>
      </c>
      <c r="E599" s="13"/>
      <c r="F599" s="13"/>
      <c r="G599" s="13"/>
      <c r="H599" s="13"/>
      <c r="I599" s="13"/>
      <c r="J599" s="15"/>
      <c r="K599" s="39">
        <f>ROUND(E599*F599,2)</f>
        <v>0</v>
      </c>
    </row>
    <row r="600" spans="1:11" ht="38.25" x14ac:dyDescent="0.2">
      <c r="A600" s="27" t="s">
        <v>718</v>
      </c>
      <c r="B600" s="1" t="s">
        <v>86</v>
      </c>
      <c r="C600" s="2" t="s">
        <v>19</v>
      </c>
      <c r="D600" s="14">
        <v>309</v>
      </c>
      <c r="E600" s="13"/>
      <c r="F600" s="13"/>
      <c r="G600" s="13"/>
      <c r="H600" s="13"/>
      <c r="I600" s="13"/>
      <c r="J600" s="15"/>
      <c r="K600" s="39">
        <f>E600*2</f>
        <v>0</v>
      </c>
    </row>
    <row r="601" spans="1:11" ht="25.5" x14ac:dyDescent="0.2">
      <c r="A601" s="27" t="s">
        <v>719</v>
      </c>
      <c r="B601" s="1" t="s">
        <v>88</v>
      </c>
      <c r="C601" s="2" t="s">
        <v>7</v>
      </c>
      <c r="D601" s="14">
        <v>309</v>
      </c>
      <c r="E601" s="13"/>
      <c r="F601" s="13"/>
      <c r="G601" s="13"/>
      <c r="H601" s="13"/>
      <c r="I601" s="13"/>
      <c r="J601" s="15"/>
      <c r="K601" s="39">
        <f>E601*2</f>
        <v>0</v>
      </c>
    </row>
    <row r="602" spans="1:11" x14ac:dyDescent="0.2">
      <c r="A602" s="27" t="s">
        <v>720</v>
      </c>
      <c r="B602" s="1" t="s">
        <v>18</v>
      </c>
      <c r="C602" s="2" t="s">
        <v>7</v>
      </c>
      <c r="D602" s="14">
        <v>50</v>
      </c>
      <c r="E602" s="13"/>
      <c r="F602" s="13"/>
      <c r="G602" s="13"/>
      <c r="H602" s="13"/>
      <c r="I602" s="13"/>
      <c r="J602" s="15"/>
      <c r="K602" s="39">
        <f>E602</f>
        <v>0</v>
      </c>
    </row>
    <row r="603" spans="1:11" x14ac:dyDescent="0.2">
      <c r="A603" s="27" t="s">
        <v>721</v>
      </c>
      <c r="B603" s="1" t="s">
        <v>91</v>
      </c>
      <c r="C603" s="2" t="s">
        <v>19</v>
      </c>
      <c r="D603" s="14">
        <v>309</v>
      </c>
      <c r="E603" s="13"/>
      <c r="F603" s="13"/>
      <c r="G603" s="13"/>
      <c r="H603" s="13"/>
      <c r="I603" s="13"/>
      <c r="J603" s="15"/>
      <c r="K603" s="39">
        <f>E603*2</f>
        <v>0</v>
      </c>
    </row>
    <row r="604" spans="1:11" x14ac:dyDescent="0.2">
      <c r="A604" s="26" t="s">
        <v>722</v>
      </c>
      <c r="B604" s="7" t="s">
        <v>723</v>
      </c>
      <c r="C604" s="8"/>
      <c r="D604" s="16"/>
      <c r="E604" s="17"/>
      <c r="F604" s="17"/>
      <c r="G604" s="17"/>
      <c r="H604" s="17"/>
      <c r="I604" s="17"/>
      <c r="J604" s="18"/>
      <c r="K604" s="34"/>
    </row>
    <row r="605" spans="1:11" x14ac:dyDescent="0.2">
      <c r="A605" s="26" t="s">
        <v>724</v>
      </c>
      <c r="B605" s="7" t="s">
        <v>14</v>
      </c>
      <c r="C605" s="8"/>
      <c r="D605" s="16"/>
      <c r="E605" s="17"/>
      <c r="F605" s="17"/>
      <c r="G605" s="17"/>
      <c r="H605" s="17"/>
      <c r="I605" s="17"/>
      <c r="J605" s="18"/>
      <c r="K605" s="34"/>
    </row>
    <row r="606" spans="1:11" x14ac:dyDescent="0.2">
      <c r="A606" s="27" t="s">
        <v>725</v>
      </c>
      <c r="B606" s="1" t="s">
        <v>67</v>
      </c>
      <c r="C606" s="2" t="s">
        <v>19</v>
      </c>
      <c r="D606" s="14">
        <v>359.71</v>
      </c>
      <c r="E606" s="13"/>
      <c r="F606" s="13"/>
      <c r="G606" s="13"/>
      <c r="H606" s="13"/>
      <c r="I606" s="13"/>
      <c r="J606" s="15"/>
      <c r="K606" s="39">
        <f>E606</f>
        <v>0</v>
      </c>
    </row>
    <row r="607" spans="1:11" ht="25.5" x14ac:dyDescent="0.2">
      <c r="A607" s="27" t="s">
        <v>726</v>
      </c>
      <c r="B607" s="1" t="s">
        <v>69</v>
      </c>
      <c r="C607" s="2" t="s">
        <v>12</v>
      </c>
      <c r="D607" s="14">
        <v>503.59</v>
      </c>
      <c r="E607" s="13"/>
      <c r="F607" s="13"/>
      <c r="G607" s="13"/>
      <c r="H607" s="13"/>
      <c r="I607" s="13"/>
      <c r="J607" s="15"/>
      <c r="K607" s="39">
        <f>ROUND(E607*F607*G607,2)</f>
        <v>0</v>
      </c>
    </row>
    <row r="608" spans="1:11" x14ac:dyDescent="0.2">
      <c r="A608" s="27" t="s">
        <v>727</v>
      </c>
      <c r="B608" s="1" t="s">
        <v>71</v>
      </c>
      <c r="C608" s="2" t="s">
        <v>12</v>
      </c>
      <c r="D608" s="14">
        <v>327.33</v>
      </c>
      <c r="E608" s="13"/>
      <c r="F608" s="13"/>
      <c r="G608" s="13"/>
      <c r="H608" s="13"/>
      <c r="I608" s="13"/>
      <c r="J608" s="15"/>
      <c r="K608" s="39">
        <f>ROUND(E608*F608*G608*H608,2)</f>
        <v>0</v>
      </c>
    </row>
    <row r="609" spans="1:11" ht="25.5" x14ac:dyDescent="0.2">
      <c r="A609" s="27" t="s">
        <v>728</v>
      </c>
      <c r="B609" s="1" t="s">
        <v>59</v>
      </c>
      <c r="C609" s="2" t="s">
        <v>16</v>
      </c>
      <c r="D609" s="14">
        <v>7364.86</v>
      </c>
      <c r="E609" s="13"/>
      <c r="F609" s="13"/>
      <c r="G609" s="13"/>
      <c r="H609" s="13"/>
      <c r="I609" s="13"/>
      <c r="J609" s="15"/>
      <c r="K609" s="39">
        <f>ROUND(E609*F609*G609*H609*I609*J609,2)</f>
        <v>0</v>
      </c>
    </row>
    <row r="610" spans="1:11" ht="25.5" x14ac:dyDescent="0.2">
      <c r="A610" s="27" t="s">
        <v>729</v>
      </c>
      <c r="B610" s="1" t="s">
        <v>74</v>
      </c>
      <c r="C610" s="2" t="s">
        <v>6</v>
      </c>
      <c r="D610" s="14">
        <v>2517.96</v>
      </c>
      <c r="E610" s="13"/>
      <c r="F610" s="13"/>
      <c r="G610" s="13"/>
      <c r="H610" s="13"/>
      <c r="I610" s="13"/>
      <c r="J610" s="15"/>
      <c r="K610" s="39">
        <f>ROUND(E610*F610,2)</f>
        <v>0</v>
      </c>
    </row>
    <row r="611" spans="1:11" ht="38.25" x14ac:dyDescent="0.2">
      <c r="A611" s="27" t="s">
        <v>730</v>
      </c>
      <c r="B611" s="1" t="s">
        <v>76</v>
      </c>
      <c r="C611" s="2" t="s">
        <v>12</v>
      </c>
      <c r="D611" s="14">
        <v>251.8</v>
      </c>
      <c r="E611" s="13"/>
      <c r="F611" s="13"/>
      <c r="G611" s="13"/>
      <c r="H611" s="13"/>
      <c r="I611" s="13"/>
      <c r="J611" s="15"/>
      <c r="K611" s="39">
        <f>ROUND(E611*F611*G611,2)</f>
        <v>0</v>
      </c>
    </row>
    <row r="612" spans="1:11" ht="25.5" x14ac:dyDescent="0.2">
      <c r="A612" s="27" t="s">
        <v>731</v>
      </c>
      <c r="B612" s="1" t="s">
        <v>78</v>
      </c>
      <c r="C612" s="2" t="s">
        <v>12</v>
      </c>
      <c r="D612" s="14">
        <v>327.33</v>
      </c>
      <c r="E612" s="13"/>
      <c r="F612" s="13"/>
      <c r="G612" s="13"/>
      <c r="H612" s="13"/>
      <c r="I612" s="13"/>
      <c r="J612" s="15"/>
      <c r="K612" s="39">
        <f>ROUND(E612*F612*G612*H612,2)</f>
        <v>0</v>
      </c>
    </row>
    <row r="613" spans="1:11" ht="25.5" x14ac:dyDescent="0.2">
      <c r="A613" s="27" t="s">
        <v>732</v>
      </c>
      <c r="B613" s="1" t="s">
        <v>59</v>
      </c>
      <c r="C613" s="2" t="s">
        <v>16</v>
      </c>
      <c r="D613" s="14">
        <v>7365.03</v>
      </c>
      <c r="E613" s="13"/>
      <c r="F613" s="13"/>
      <c r="G613" s="13"/>
      <c r="H613" s="13"/>
      <c r="I613" s="13"/>
      <c r="J613" s="15"/>
      <c r="K613" s="39">
        <f>ROUND(E613*F613*G613*H613*I613*J613,2)</f>
        <v>0</v>
      </c>
    </row>
    <row r="614" spans="1:11" ht="25.5" x14ac:dyDescent="0.2">
      <c r="A614" s="27" t="s">
        <v>733</v>
      </c>
      <c r="B614" s="1" t="s">
        <v>83</v>
      </c>
      <c r="C614" s="2" t="s">
        <v>12</v>
      </c>
      <c r="D614" s="14">
        <v>251.8</v>
      </c>
      <c r="E614" s="13"/>
      <c r="F614" s="13"/>
      <c r="G614" s="13"/>
      <c r="H614" s="13"/>
      <c r="I614" s="13"/>
      <c r="J614" s="15"/>
      <c r="K614" s="39">
        <f>ROUND(E614*F614*G614,2)</f>
        <v>0</v>
      </c>
    </row>
    <row r="615" spans="1:11" ht="25.5" x14ac:dyDescent="0.2">
      <c r="A615" s="27" t="s">
        <v>734</v>
      </c>
      <c r="B615" s="1" t="s">
        <v>17</v>
      </c>
      <c r="C615" s="2" t="s">
        <v>6</v>
      </c>
      <c r="D615" s="14">
        <v>2517.96</v>
      </c>
      <c r="E615" s="13"/>
      <c r="F615" s="13"/>
      <c r="G615" s="13"/>
      <c r="H615" s="13"/>
      <c r="I615" s="13"/>
      <c r="J615" s="15"/>
      <c r="K615" s="39">
        <f>ROUND(E615*F615,2)</f>
        <v>0</v>
      </c>
    </row>
    <row r="616" spans="1:11" ht="38.25" x14ac:dyDescent="0.2">
      <c r="A616" s="27" t="s">
        <v>735</v>
      </c>
      <c r="B616" s="1" t="s">
        <v>86</v>
      </c>
      <c r="C616" s="2" t="s">
        <v>19</v>
      </c>
      <c r="D616" s="14">
        <v>719</v>
      </c>
      <c r="E616" s="13"/>
      <c r="F616" s="13"/>
      <c r="G616" s="13"/>
      <c r="H616" s="13"/>
      <c r="I616" s="13"/>
      <c r="J616" s="15"/>
      <c r="K616" s="39">
        <f>E616*2</f>
        <v>0</v>
      </c>
    </row>
    <row r="617" spans="1:11" ht="25.5" x14ac:dyDescent="0.2">
      <c r="A617" s="27" t="s">
        <v>736</v>
      </c>
      <c r="B617" s="1" t="s">
        <v>88</v>
      </c>
      <c r="C617" s="2" t="s">
        <v>7</v>
      </c>
      <c r="D617" s="14">
        <v>719</v>
      </c>
      <c r="E617" s="13"/>
      <c r="F617" s="13"/>
      <c r="G617" s="13"/>
      <c r="H617" s="13"/>
      <c r="I617" s="13"/>
      <c r="J617" s="15"/>
      <c r="K617" s="39">
        <f>E617*2</f>
        <v>0</v>
      </c>
    </row>
    <row r="618" spans="1:11" x14ac:dyDescent="0.2">
      <c r="A618" s="27" t="s">
        <v>737</v>
      </c>
      <c r="B618" s="1" t="s">
        <v>18</v>
      </c>
      <c r="C618" s="2" t="s">
        <v>7</v>
      </c>
      <c r="D618" s="14">
        <v>50</v>
      </c>
      <c r="E618" s="13"/>
      <c r="F618" s="13"/>
      <c r="G618" s="13"/>
      <c r="H618" s="13"/>
      <c r="I618" s="13"/>
      <c r="J618" s="15"/>
      <c r="K618" s="39">
        <f>E618</f>
        <v>0</v>
      </c>
    </row>
    <row r="619" spans="1:11" x14ac:dyDescent="0.2">
      <c r="A619" s="27" t="s">
        <v>738</v>
      </c>
      <c r="B619" s="1" t="s">
        <v>91</v>
      </c>
      <c r="C619" s="2" t="s">
        <v>19</v>
      </c>
      <c r="D619" s="14">
        <v>719</v>
      </c>
      <c r="E619" s="13"/>
      <c r="F619" s="13"/>
      <c r="G619" s="13"/>
      <c r="H619" s="13"/>
      <c r="I619" s="13"/>
      <c r="J619" s="15"/>
      <c r="K619" s="39">
        <f>E619*2</f>
        <v>0</v>
      </c>
    </row>
    <row r="620" spans="1:11" x14ac:dyDescent="0.2">
      <c r="A620" s="26" t="s">
        <v>739</v>
      </c>
      <c r="B620" s="7" t="s">
        <v>740</v>
      </c>
      <c r="C620" s="8"/>
      <c r="D620" s="16"/>
      <c r="E620" s="17"/>
      <c r="F620" s="17"/>
      <c r="G620" s="17"/>
      <c r="H620" s="17"/>
      <c r="I620" s="17"/>
      <c r="J620" s="18"/>
      <c r="K620" s="34"/>
    </row>
    <row r="621" spans="1:11" x14ac:dyDescent="0.2">
      <c r="A621" s="26" t="s">
        <v>741</v>
      </c>
      <c r="B621" s="7" t="s">
        <v>14</v>
      </c>
      <c r="C621" s="8"/>
      <c r="D621" s="16"/>
      <c r="E621" s="17"/>
      <c r="F621" s="17"/>
      <c r="G621" s="17"/>
      <c r="H621" s="17"/>
      <c r="I621" s="17"/>
      <c r="J621" s="18"/>
      <c r="K621" s="34"/>
    </row>
    <row r="622" spans="1:11" x14ac:dyDescent="0.2">
      <c r="A622" s="27" t="s">
        <v>742</v>
      </c>
      <c r="B622" s="1" t="s">
        <v>67</v>
      </c>
      <c r="C622" s="2" t="s">
        <v>19</v>
      </c>
      <c r="D622" s="14">
        <v>240.47</v>
      </c>
      <c r="E622" s="13"/>
      <c r="F622" s="13"/>
      <c r="G622" s="13"/>
      <c r="H622" s="13"/>
      <c r="I622" s="13"/>
      <c r="J622" s="15"/>
      <c r="K622" s="39">
        <f>E622</f>
        <v>0</v>
      </c>
    </row>
    <row r="623" spans="1:11" ht="25.5" x14ac:dyDescent="0.2">
      <c r="A623" s="27" t="s">
        <v>743</v>
      </c>
      <c r="B623" s="1" t="s">
        <v>69</v>
      </c>
      <c r="C623" s="2" t="s">
        <v>12</v>
      </c>
      <c r="D623" s="14">
        <v>380.59</v>
      </c>
      <c r="E623" s="13"/>
      <c r="F623" s="13"/>
      <c r="G623" s="13"/>
      <c r="H623" s="13"/>
      <c r="I623" s="13"/>
      <c r="J623" s="15"/>
      <c r="K623" s="39">
        <f>ROUND(E623*F623*G623,2)</f>
        <v>0</v>
      </c>
    </row>
    <row r="624" spans="1:11" x14ac:dyDescent="0.2">
      <c r="A624" s="27" t="s">
        <v>744</v>
      </c>
      <c r="B624" s="1" t="s">
        <v>71</v>
      </c>
      <c r="C624" s="2" t="s">
        <v>12</v>
      </c>
      <c r="D624" s="14">
        <v>443.43</v>
      </c>
      <c r="E624" s="13"/>
      <c r="F624" s="13"/>
      <c r="G624" s="13"/>
      <c r="H624" s="13"/>
      <c r="I624" s="13"/>
      <c r="J624" s="15"/>
      <c r="K624" s="39">
        <f>ROUND(E624*F624*G624*H624,2)</f>
        <v>0</v>
      </c>
    </row>
    <row r="625" spans="1:11" ht="25.5" x14ac:dyDescent="0.2">
      <c r="A625" s="27" t="s">
        <v>745</v>
      </c>
      <c r="B625" s="1" t="s">
        <v>59</v>
      </c>
      <c r="C625" s="2" t="s">
        <v>16</v>
      </c>
      <c r="D625" s="14">
        <v>9977.18</v>
      </c>
      <c r="E625" s="13"/>
      <c r="F625" s="13"/>
      <c r="G625" s="13"/>
      <c r="H625" s="13"/>
      <c r="I625" s="13"/>
      <c r="J625" s="15"/>
      <c r="K625" s="39">
        <f>ROUND(E625*F625*G625*H625*I625*J625,2)</f>
        <v>0</v>
      </c>
    </row>
    <row r="626" spans="1:11" ht="25.5" x14ac:dyDescent="0.2">
      <c r="A626" s="27" t="s">
        <v>746</v>
      </c>
      <c r="B626" s="1" t="s">
        <v>74</v>
      </c>
      <c r="C626" s="2" t="s">
        <v>6</v>
      </c>
      <c r="D626" s="14">
        <v>1683.27</v>
      </c>
      <c r="E626" s="13"/>
      <c r="F626" s="13"/>
      <c r="G626" s="13"/>
      <c r="H626" s="13"/>
      <c r="I626" s="13"/>
      <c r="J626" s="15"/>
      <c r="K626" s="39">
        <f>ROUND(E626*F626,2)</f>
        <v>0</v>
      </c>
    </row>
    <row r="627" spans="1:11" ht="38.25" x14ac:dyDescent="0.2">
      <c r="A627" s="27" t="s">
        <v>747</v>
      </c>
      <c r="B627" s="1" t="s">
        <v>76</v>
      </c>
      <c r="C627" s="2" t="s">
        <v>12</v>
      </c>
      <c r="D627" s="14">
        <v>168.33</v>
      </c>
      <c r="E627" s="13"/>
      <c r="F627" s="13"/>
      <c r="G627" s="13"/>
      <c r="H627" s="13"/>
      <c r="I627" s="13"/>
      <c r="J627" s="15"/>
      <c r="K627" s="39">
        <f>ROUND(E627*F627*G627,2)</f>
        <v>0</v>
      </c>
    </row>
    <row r="628" spans="1:11" ht="25.5" x14ac:dyDescent="0.2">
      <c r="A628" s="27" t="s">
        <v>748</v>
      </c>
      <c r="B628" s="1" t="s">
        <v>78</v>
      </c>
      <c r="C628" s="2" t="s">
        <v>12</v>
      </c>
      <c r="D628" s="14">
        <v>218.83</v>
      </c>
      <c r="E628" s="13"/>
      <c r="F628" s="13"/>
      <c r="G628" s="13"/>
      <c r="H628" s="13"/>
      <c r="I628" s="13"/>
      <c r="J628" s="15"/>
      <c r="K628" s="39">
        <f>ROUND(E628*F628*G628*H628,2)</f>
        <v>0</v>
      </c>
    </row>
    <row r="629" spans="1:11" ht="25.5" x14ac:dyDescent="0.2">
      <c r="A629" s="27" t="s">
        <v>749</v>
      </c>
      <c r="B629" s="1" t="s">
        <v>59</v>
      </c>
      <c r="C629" s="2" t="s">
        <v>16</v>
      </c>
      <c r="D629" s="14">
        <v>4923.5600000000004</v>
      </c>
      <c r="E629" s="13"/>
      <c r="F629" s="13"/>
      <c r="G629" s="13"/>
      <c r="H629" s="13"/>
      <c r="I629" s="13"/>
      <c r="J629" s="15"/>
      <c r="K629" s="39">
        <f>ROUND(E629*F629*G629*H629*I629*J629,2)</f>
        <v>0</v>
      </c>
    </row>
    <row r="630" spans="1:11" ht="25.5" x14ac:dyDescent="0.2">
      <c r="A630" s="27" t="s">
        <v>750</v>
      </c>
      <c r="B630" s="1" t="s">
        <v>83</v>
      </c>
      <c r="C630" s="2" t="s">
        <v>12</v>
      </c>
      <c r="D630" s="14">
        <v>168.33</v>
      </c>
      <c r="E630" s="13"/>
      <c r="F630" s="13"/>
      <c r="G630" s="13"/>
      <c r="H630" s="13"/>
      <c r="I630" s="13"/>
      <c r="J630" s="15"/>
      <c r="K630" s="39">
        <f>ROUND(E630*F630*G630,2)</f>
        <v>0</v>
      </c>
    </row>
    <row r="631" spans="1:11" ht="25.5" x14ac:dyDescent="0.2">
      <c r="A631" s="27" t="s">
        <v>751</v>
      </c>
      <c r="B631" s="1" t="s">
        <v>17</v>
      </c>
      <c r="C631" s="2" t="s">
        <v>6</v>
      </c>
      <c r="D631" s="14">
        <v>1683.27</v>
      </c>
      <c r="E631" s="13"/>
      <c r="F631" s="13"/>
      <c r="G631" s="13"/>
      <c r="H631" s="13"/>
      <c r="I631" s="13"/>
      <c r="J631" s="15"/>
      <c r="K631" s="39">
        <f>ROUND(E631*F631,2)</f>
        <v>0</v>
      </c>
    </row>
    <row r="632" spans="1:11" ht="38.25" x14ac:dyDescent="0.2">
      <c r="A632" s="27" t="s">
        <v>752</v>
      </c>
      <c r="B632" s="1" t="s">
        <v>86</v>
      </c>
      <c r="C632" s="2" t="s">
        <v>19</v>
      </c>
      <c r="D632" s="14">
        <v>480.93</v>
      </c>
      <c r="E632" s="13"/>
      <c r="F632" s="13"/>
      <c r="G632" s="13"/>
      <c r="H632" s="13"/>
      <c r="I632" s="13"/>
      <c r="J632" s="15"/>
      <c r="K632" s="39">
        <f>E632*2</f>
        <v>0</v>
      </c>
    </row>
    <row r="633" spans="1:11" ht="25.5" x14ac:dyDescent="0.2">
      <c r="A633" s="27" t="s">
        <v>753</v>
      </c>
      <c r="B633" s="1" t="s">
        <v>88</v>
      </c>
      <c r="C633" s="2" t="s">
        <v>7</v>
      </c>
      <c r="D633" s="14">
        <v>480.93</v>
      </c>
      <c r="E633" s="13"/>
      <c r="F633" s="13"/>
      <c r="G633" s="13"/>
      <c r="H633" s="13"/>
      <c r="I633" s="13"/>
      <c r="J633" s="15"/>
      <c r="K633" s="39">
        <f>E633*2</f>
        <v>0</v>
      </c>
    </row>
    <row r="634" spans="1:11" x14ac:dyDescent="0.2">
      <c r="A634" s="27" t="s">
        <v>754</v>
      </c>
      <c r="B634" s="1" t="s">
        <v>18</v>
      </c>
      <c r="C634" s="2" t="s">
        <v>7</v>
      </c>
      <c r="D634" s="14">
        <v>50</v>
      </c>
      <c r="E634" s="13"/>
      <c r="F634" s="13"/>
      <c r="G634" s="13"/>
      <c r="H634" s="13"/>
      <c r="I634" s="13"/>
      <c r="J634" s="15"/>
      <c r="K634" s="39">
        <f>E634</f>
        <v>0</v>
      </c>
    </row>
    <row r="635" spans="1:11" x14ac:dyDescent="0.2">
      <c r="A635" s="27" t="s">
        <v>755</v>
      </c>
      <c r="B635" s="1" t="s">
        <v>91</v>
      </c>
      <c r="C635" s="2" t="s">
        <v>19</v>
      </c>
      <c r="D635" s="14">
        <v>480.93</v>
      </c>
      <c r="E635" s="13"/>
      <c r="F635" s="13"/>
      <c r="G635" s="13"/>
      <c r="H635" s="13"/>
      <c r="I635" s="13"/>
      <c r="J635" s="15"/>
      <c r="K635" s="39">
        <f>E635*2</f>
        <v>0</v>
      </c>
    </row>
    <row r="636" spans="1:11" x14ac:dyDescent="0.2">
      <c r="A636" s="26" t="s">
        <v>756</v>
      </c>
      <c r="B636" s="7" t="s">
        <v>222</v>
      </c>
      <c r="C636" s="8"/>
      <c r="D636" s="16"/>
      <c r="E636" s="17"/>
      <c r="F636" s="17"/>
      <c r="G636" s="17"/>
      <c r="H636" s="17"/>
      <c r="I636" s="17"/>
      <c r="J636" s="18"/>
      <c r="K636" s="34"/>
    </row>
    <row r="637" spans="1:11" x14ac:dyDescent="0.2">
      <c r="A637" s="27" t="s">
        <v>757</v>
      </c>
      <c r="B637" s="1" t="s">
        <v>526</v>
      </c>
      <c r="C637" s="2" t="s">
        <v>6</v>
      </c>
      <c r="D637" s="14">
        <v>293.76</v>
      </c>
      <c r="E637" s="13"/>
      <c r="F637" s="13"/>
      <c r="G637" s="13"/>
      <c r="H637" s="13"/>
      <c r="I637" s="13"/>
      <c r="J637" s="15"/>
      <c r="K637" s="40"/>
    </row>
    <row r="638" spans="1:11" ht="38.25" x14ac:dyDescent="0.2">
      <c r="A638" s="27" t="s">
        <v>758</v>
      </c>
      <c r="B638" s="1" t="s">
        <v>131</v>
      </c>
      <c r="C638" s="2" t="s">
        <v>12</v>
      </c>
      <c r="D638" s="14">
        <v>652.44000000000005</v>
      </c>
      <c r="E638" s="13"/>
      <c r="F638" s="13"/>
      <c r="G638" s="13"/>
      <c r="H638" s="13"/>
      <c r="I638" s="13"/>
      <c r="J638" s="15"/>
      <c r="K638" s="40"/>
    </row>
    <row r="639" spans="1:11" x14ac:dyDescent="0.2">
      <c r="A639" s="27" t="s">
        <v>759</v>
      </c>
      <c r="B639" s="1" t="s">
        <v>71</v>
      </c>
      <c r="C639" s="2" t="s">
        <v>12</v>
      </c>
      <c r="D639" s="14">
        <v>572.32000000000005</v>
      </c>
      <c r="E639" s="13"/>
      <c r="F639" s="13"/>
      <c r="G639" s="13"/>
      <c r="H639" s="13"/>
      <c r="I639" s="13"/>
      <c r="J639" s="15"/>
      <c r="K639" s="40"/>
    </row>
    <row r="640" spans="1:11" ht="25.5" x14ac:dyDescent="0.2">
      <c r="A640" s="27" t="s">
        <v>760</v>
      </c>
      <c r="B640" s="1" t="s">
        <v>59</v>
      </c>
      <c r="C640" s="2" t="s">
        <v>16</v>
      </c>
      <c r="D640" s="14">
        <v>12877.23</v>
      </c>
      <c r="E640" s="13"/>
      <c r="F640" s="13"/>
      <c r="G640" s="13"/>
      <c r="H640" s="13"/>
      <c r="I640" s="13"/>
      <c r="J640" s="15"/>
      <c r="K640" s="40"/>
    </row>
    <row r="641" spans="1:11" ht="25.5" x14ac:dyDescent="0.2">
      <c r="A641" s="27" t="s">
        <v>761</v>
      </c>
      <c r="B641" s="1" t="s">
        <v>258</v>
      </c>
      <c r="C641" s="2" t="s">
        <v>12</v>
      </c>
      <c r="D641" s="14">
        <v>43.75</v>
      </c>
      <c r="E641" s="13"/>
      <c r="F641" s="13"/>
      <c r="G641" s="13"/>
      <c r="H641" s="13"/>
      <c r="I641" s="13"/>
      <c r="J641" s="15"/>
      <c r="K641" s="40"/>
    </row>
    <row r="642" spans="1:11" ht="38.25" x14ac:dyDescent="0.2">
      <c r="A642" s="27" t="s">
        <v>762</v>
      </c>
      <c r="B642" s="1" t="s">
        <v>418</v>
      </c>
      <c r="C642" s="2" t="s">
        <v>19</v>
      </c>
      <c r="D642" s="14">
        <v>36</v>
      </c>
      <c r="E642" s="13"/>
      <c r="F642" s="13"/>
      <c r="G642" s="13"/>
      <c r="H642" s="13"/>
      <c r="I642" s="13"/>
      <c r="J642" s="15"/>
      <c r="K642" s="40"/>
    </row>
    <row r="643" spans="1:11" ht="38.25" x14ac:dyDescent="0.2">
      <c r="A643" s="27" t="s">
        <v>763</v>
      </c>
      <c r="B643" s="1" t="s">
        <v>764</v>
      </c>
      <c r="C643" s="2" t="s">
        <v>19</v>
      </c>
      <c r="D643" s="14">
        <v>63.69</v>
      </c>
      <c r="E643" s="13"/>
      <c r="F643" s="13"/>
      <c r="G643" s="13"/>
      <c r="H643" s="13"/>
      <c r="I643" s="13"/>
      <c r="J643" s="15"/>
      <c r="K643" s="40"/>
    </row>
    <row r="644" spans="1:11" ht="38.25" x14ac:dyDescent="0.2">
      <c r="A644" s="27" t="s">
        <v>765</v>
      </c>
      <c r="B644" s="1" t="s">
        <v>766</v>
      </c>
      <c r="C644" s="2" t="s">
        <v>19</v>
      </c>
      <c r="D644" s="14">
        <v>194.07</v>
      </c>
      <c r="E644" s="13"/>
      <c r="F644" s="13"/>
      <c r="G644" s="13"/>
      <c r="H644" s="13"/>
      <c r="I644" s="13"/>
      <c r="J644" s="15"/>
      <c r="K644" s="40"/>
    </row>
    <row r="645" spans="1:11" ht="25.5" x14ac:dyDescent="0.2">
      <c r="A645" s="27" t="s">
        <v>767</v>
      </c>
      <c r="B645" s="1" t="s">
        <v>139</v>
      </c>
      <c r="C645" s="2" t="s">
        <v>12</v>
      </c>
      <c r="D645" s="14">
        <v>572.32000000000005</v>
      </c>
      <c r="E645" s="13"/>
      <c r="F645" s="13"/>
      <c r="G645" s="13"/>
      <c r="H645" s="13"/>
      <c r="I645" s="13"/>
      <c r="J645" s="15"/>
      <c r="K645" s="40"/>
    </row>
    <row r="646" spans="1:11" ht="25.5" x14ac:dyDescent="0.2">
      <c r="A646" s="27" t="s">
        <v>768</v>
      </c>
      <c r="B646" s="1" t="s">
        <v>59</v>
      </c>
      <c r="C646" s="2" t="s">
        <v>16</v>
      </c>
      <c r="D646" s="14">
        <v>25754.47</v>
      </c>
      <c r="E646" s="13"/>
      <c r="F646" s="13"/>
      <c r="G646" s="13"/>
      <c r="H646" s="13"/>
      <c r="I646" s="13"/>
      <c r="J646" s="15"/>
      <c r="K646" s="40"/>
    </row>
    <row r="647" spans="1:11" ht="25.5" x14ac:dyDescent="0.2">
      <c r="A647" s="27" t="s">
        <v>769</v>
      </c>
      <c r="B647" s="1" t="s">
        <v>141</v>
      </c>
      <c r="C647" s="2" t="s">
        <v>9</v>
      </c>
      <c r="D647" s="14">
        <v>12</v>
      </c>
      <c r="E647" s="13"/>
      <c r="F647" s="13"/>
      <c r="G647" s="13"/>
      <c r="H647" s="13"/>
      <c r="I647" s="13"/>
      <c r="J647" s="15"/>
      <c r="K647" s="40"/>
    </row>
    <row r="648" spans="1:11" ht="25.5" x14ac:dyDescent="0.2">
      <c r="A648" s="27" t="s">
        <v>770</v>
      </c>
      <c r="B648" s="1" t="s">
        <v>144</v>
      </c>
      <c r="C648" s="2" t="s">
        <v>9</v>
      </c>
      <c r="D648" s="14">
        <v>5</v>
      </c>
      <c r="E648" s="13"/>
      <c r="F648" s="13"/>
      <c r="G648" s="13"/>
      <c r="H648" s="13"/>
      <c r="I648" s="13"/>
      <c r="J648" s="15"/>
      <c r="K648" s="40"/>
    </row>
    <row r="649" spans="1:11" x14ac:dyDescent="0.2">
      <c r="A649" s="27" t="s">
        <v>771</v>
      </c>
      <c r="B649" s="1" t="s">
        <v>352</v>
      </c>
      <c r="C649" s="2" t="s">
        <v>10</v>
      </c>
      <c r="D649" s="14">
        <v>2</v>
      </c>
      <c r="E649" s="13"/>
      <c r="F649" s="13"/>
      <c r="G649" s="13"/>
      <c r="H649" s="13"/>
      <c r="I649" s="13"/>
      <c r="J649" s="15"/>
      <c r="K649" s="40"/>
    </row>
    <row r="650" spans="1:11" x14ac:dyDescent="0.2">
      <c r="A650" s="26" t="s">
        <v>772</v>
      </c>
      <c r="B650" s="7" t="s">
        <v>601</v>
      </c>
      <c r="C650" s="8"/>
      <c r="D650" s="16"/>
      <c r="E650" s="17"/>
      <c r="F650" s="17"/>
      <c r="G650" s="17"/>
      <c r="H650" s="17"/>
      <c r="I650" s="17"/>
      <c r="J650" s="17"/>
      <c r="K650" s="34"/>
    </row>
    <row r="651" spans="1:11" ht="38.25" x14ac:dyDescent="0.2">
      <c r="A651" s="27" t="s">
        <v>773</v>
      </c>
      <c r="B651" s="1" t="s">
        <v>603</v>
      </c>
      <c r="C651" s="2" t="s">
        <v>10</v>
      </c>
      <c r="D651" s="14">
        <v>6</v>
      </c>
      <c r="E651" s="13"/>
      <c r="F651" s="13"/>
      <c r="G651" s="13"/>
      <c r="H651" s="13"/>
      <c r="I651" s="13"/>
      <c r="J651" s="15"/>
      <c r="K651" s="40"/>
    </row>
    <row r="652" spans="1:11" ht="38.25" x14ac:dyDescent="0.2">
      <c r="A652" s="27" t="s">
        <v>774</v>
      </c>
      <c r="B652" s="1" t="s">
        <v>605</v>
      </c>
      <c r="C652" s="2" t="s">
        <v>6</v>
      </c>
      <c r="D652" s="14">
        <v>43.8</v>
      </c>
      <c r="E652" s="13"/>
      <c r="F652" s="13"/>
      <c r="G652" s="13"/>
      <c r="H652" s="13"/>
      <c r="I652" s="13"/>
      <c r="J652" s="15"/>
      <c r="K652" s="40"/>
    </row>
    <row r="653" spans="1:11" ht="25.5" x14ac:dyDescent="0.2">
      <c r="A653" s="27" t="s">
        <v>775</v>
      </c>
      <c r="B653" s="1" t="s">
        <v>607</v>
      </c>
      <c r="C653" s="2" t="s">
        <v>6</v>
      </c>
      <c r="D653" s="14">
        <v>28.8</v>
      </c>
      <c r="E653" s="13"/>
      <c r="F653" s="13"/>
      <c r="G653" s="13"/>
      <c r="H653" s="13"/>
      <c r="I653" s="13"/>
      <c r="J653" s="15"/>
      <c r="K653" s="40"/>
    </row>
    <row r="654" spans="1:11" x14ac:dyDescent="0.2">
      <c r="A654" s="27" t="s">
        <v>776</v>
      </c>
      <c r="B654" s="1" t="s">
        <v>609</v>
      </c>
      <c r="C654" s="2" t="s">
        <v>6</v>
      </c>
      <c r="D654" s="14">
        <v>73.44</v>
      </c>
      <c r="E654" s="13"/>
      <c r="F654" s="13"/>
      <c r="G654" s="13"/>
      <c r="H654" s="13"/>
      <c r="I654" s="13"/>
      <c r="J654" s="15"/>
      <c r="K654" s="40"/>
    </row>
    <row r="655" spans="1:11" x14ac:dyDescent="0.2">
      <c r="A655" s="27" t="s">
        <v>777</v>
      </c>
      <c r="B655" s="1" t="s">
        <v>611</v>
      </c>
      <c r="C655" s="2" t="s">
        <v>12</v>
      </c>
      <c r="D655" s="14">
        <v>11.02</v>
      </c>
      <c r="E655" s="13"/>
      <c r="F655" s="13"/>
      <c r="G655" s="13"/>
      <c r="H655" s="13"/>
      <c r="I655" s="13"/>
      <c r="J655" s="15"/>
      <c r="K655" s="40"/>
    </row>
    <row r="656" spans="1:11" ht="25.5" x14ac:dyDescent="0.2">
      <c r="A656" s="27" t="s">
        <v>778</v>
      </c>
      <c r="B656" s="1" t="s">
        <v>670</v>
      </c>
      <c r="C656" s="2" t="s">
        <v>6</v>
      </c>
      <c r="D656" s="14">
        <v>73.44</v>
      </c>
      <c r="E656" s="13"/>
      <c r="F656" s="13"/>
      <c r="G656" s="13"/>
      <c r="H656" s="13"/>
      <c r="I656" s="13"/>
      <c r="J656" s="15"/>
      <c r="K656" s="40"/>
    </row>
    <row r="657" spans="1:11" x14ac:dyDescent="0.2">
      <c r="A657" s="26" t="s">
        <v>779</v>
      </c>
      <c r="B657" s="7" t="s">
        <v>21</v>
      </c>
      <c r="C657" s="8"/>
      <c r="D657" s="16"/>
      <c r="E657" s="17"/>
      <c r="F657" s="17"/>
      <c r="G657" s="17"/>
      <c r="H657" s="17"/>
      <c r="I657" s="17"/>
      <c r="J657" s="18"/>
      <c r="K657" s="34"/>
    </row>
    <row r="658" spans="1:11" x14ac:dyDescent="0.2">
      <c r="A658" s="27" t="s">
        <v>780</v>
      </c>
      <c r="B658" s="1" t="s">
        <v>15</v>
      </c>
      <c r="C658" s="2" t="s">
        <v>6</v>
      </c>
      <c r="D658" s="14">
        <v>5926.2</v>
      </c>
      <c r="E658" s="13"/>
      <c r="F658" s="13"/>
      <c r="G658" s="13"/>
      <c r="H658" s="13"/>
      <c r="I658" s="13"/>
      <c r="J658" s="15"/>
      <c r="K658" s="40"/>
    </row>
    <row r="659" spans="1:11" x14ac:dyDescent="0.2">
      <c r="A659" s="27" t="s">
        <v>781</v>
      </c>
      <c r="B659" s="1" t="s">
        <v>71</v>
      </c>
      <c r="C659" s="2" t="s">
        <v>12</v>
      </c>
      <c r="D659" s="14">
        <v>770.41</v>
      </c>
      <c r="E659" s="13"/>
      <c r="F659" s="13"/>
      <c r="G659" s="13"/>
      <c r="H659" s="13"/>
      <c r="I659" s="13"/>
      <c r="J659" s="15"/>
      <c r="K659" s="40"/>
    </row>
    <row r="660" spans="1:11" x14ac:dyDescent="0.2">
      <c r="A660" s="27" t="s">
        <v>782</v>
      </c>
      <c r="B660" s="1" t="s">
        <v>636</v>
      </c>
      <c r="C660" s="2" t="s">
        <v>16</v>
      </c>
      <c r="D660" s="14">
        <v>17334.14</v>
      </c>
      <c r="E660" s="13"/>
      <c r="F660" s="13"/>
      <c r="G660" s="13"/>
      <c r="H660" s="13"/>
      <c r="I660" s="13"/>
      <c r="J660" s="15"/>
      <c r="K660" s="40"/>
    </row>
    <row r="661" spans="1:11" x14ac:dyDescent="0.2">
      <c r="A661" s="26" t="s">
        <v>783</v>
      </c>
      <c r="B661" s="7" t="s">
        <v>784</v>
      </c>
      <c r="C661" s="8"/>
      <c r="D661" s="16"/>
      <c r="E661" s="17"/>
      <c r="F661" s="17"/>
      <c r="G661" s="17"/>
      <c r="H661" s="17"/>
      <c r="I661" s="17"/>
      <c r="J661" s="18"/>
      <c r="K661" s="34"/>
    </row>
    <row r="662" spans="1:11" x14ac:dyDescent="0.2">
      <c r="A662" s="26" t="s">
        <v>785</v>
      </c>
      <c r="B662" s="7" t="s">
        <v>20</v>
      </c>
      <c r="C662" s="8"/>
      <c r="D662" s="16"/>
      <c r="E662" s="17"/>
      <c r="F662" s="17"/>
      <c r="G662" s="17"/>
      <c r="H662" s="17"/>
      <c r="I662" s="17"/>
      <c r="J662" s="18"/>
      <c r="K662" s="34"/>
    </row>
    <row r="663" spans="1:11" x14ac:dyDescent="0.2">
      <c r="A663" s="27" t="s">
        <v>786</v>
      </c>
      <c r="B663" s="1" t="s">
        <v>53</v>
      </c>
      <c r="C663" s="2" t="s">
        <v>11</v>
      </c>
      <c r="D663" s="14">
        <v>28.09</v>
      </c>
      <c r="E663" s="13"/>
      <c r="F663" s="13"/>
      <c r="G663" s="13"/>
      <c r="H663" s="13"/>
      <c r="I663" s="13"/>
      <c r="J663" s="15"/>
      <c r="K663" s="40"/>
    </row>
    <row r="664" spans="1:11" x14ac:dyDescent="0.2">
      <c r="A664" s="26" t="s">
        <v>787</v>
      </c>
      <c r="B664" s="7" t="s">
        <v>55</v>
      </c>
      <c r="C664" s="8"/>
      <c r="D664" s="16"/>
      <c r="E664" s="17"/>
      <c r="F664" s="17"/>
      <c r="G664" s="17"/>
      <c r="H664" s="17"/>
      <c r="I664" s="17"/>
      <c r="J664" s="18"/>
      <c r="K664" s="34"/>
    </row>
    <row r="665" spans="1:11" x14ac:dyDescent="0.2">
      <c r="A665" s="26" t="s">
        <v>788</v>
      </c>
      <c r="B665" s="7" t="s">
        <v>57</v>
      </c>
      <c r="C665" s="8"/>
      <c r="D665" s="16"/>
      <c r="E665" s="17"/>
      <c r="F665" s="17"/>
      <c r="G665" s="17"/>
      <c r="H665" s="17"/>
      <c r="I665" s="17"/>
      <c r="J665" s="18"/>
      <c r="K665" s="34"/>
    </row>
    <row r="666" spans="1:11" ht="25.5" x14ac:dyDescent="0.2">
      <c r="A666" s="27" t="s">
        <v>789</v>
      </c>
      <c r="B666" s="1" t="s">
        <v>59</v>
      </c>
      <c r="C666" s="2" t="s">
        <v>16</v>
      </c>
      <c r="D666" s="14">
        <v>15252.12</v>
      </c>
      <c r="E666" s="13"/>
      <c r="F666" s="13"/>
      <c r="G666" s="13"/>
      <c r="H666" s="13"/>
      <c r="I666" s="13"/>
      <c r="J666" s="15"/>
      <c r="K666" s="40"/>
    </row>
    <row r="667" spans="1:11" x14ac:dyDescent="0.2">
      <c r="A667" s="26" t="s">
        <v>790</v>
      </c>
      <c r="B667" s="7" t="s">
        <v>61</v>
      </c>
      <c r="C667" s="8"/>
      <c r="D667" s="16"/>
      <c r="E667" s="17"/>
      <c r="F667" s="17"/>
      <c r="G667" s="17"/>
      <c r="H667" s="17"/>
      <c r="I667" s="17"/>
      <c r="J667" s="18"/>
      <c r="K667" s="34"/>
    </row>
    <row r="668" spans="1:11" ht="25.5" x14ac:dyDescent="0.2">
      <c r="A668" s="27" t="s">
        <v>791</v>
      </c>
      <c r="B668" s="1" t="s">
        <v>59</v>
      </c>
      <c r="C668" s="2" t="s">
        <v>16</v>
      </c>
      <c r="D668" s="14">
        <v>4571.1099999999997</v>
      </c>
      <c r="E668" s="13"/>
      <c r="F668" s="13"/>
      <c r="G668" s="13"/>
      <c r="H668" s="13"/>
      <c r="I668" s="13"/>
      <c r="J668" s="15"/>
      <c r="K668" s="40"/>
    </row>
    <row r="669" spans="1:11" x14ac:dyDescent="0.2">
      <c r="A669" s="26" t="s">
        <v>792</v>
      </c>
      <c r="B669" s="7" t="s">
        <v>793</v>
      </c>
      <c r="C669" s="8"/>
      <c r="D669" s="16"/>
      <c r="E669" s="17"/>
      <c r="F669" s="17"/>
      <c r="G669" s="17"/>
      <c r="H669" s="17"/>
      <c r="I669" s="17"/>
      <c r="J669" s="18"/>
      <c r="K669" s="34"/>
    </row>
    <row r="670" spans="1:11" x14ac:dyDescent="0.2">
      <c r="A670" s="26" t="s">
        <v>794</v>
      </c>
      <c r="B670" s="7" t="s">
        <v>14</v>
      </c>
      <c r="C670" s="8"/>
      <c r="D670" s="16"/>
      <c r="E670" s="17"/>
      <c r="F670" s="17"/>
      <c r="G670" s="17"/>
      <c r="H670" s="17"/>
      <c r="I670" s="17"/>
      <c r="J670" s="18"/>
      <c r="K670" s="34"/>
    </row>
    <row r="671" spans="1:11" x14ac:dyDescent="0.2">
      <c r="A671" s="27" t="s">
        <v>795</v>
      </c>
      <c r="B671" s="1" t="s">
        <v>67</v>
      </c>
      <c r="C671" s="2" t="s">
        <v>19</v>
      </c>
      <c r="D671" s="14">
        <v>329.31</v>
      </c>
      <c r="E671" s="13"/>
      <c r="F671" s="13"/>
      <c r="G671" s="13"/>
      <c r="H671" s="13"/>
      <c r="I671" s="13"/>
      <c r="J671" s="15"/>
      <c r="K671" s="39">
        <f>E671</f>
        <v>0</v>
      </c>
    </row>
    <row r="672" spans="1:11" ht="25.5" x14ac:dyDescent="0.2">
      <c r="A672" s="27" t="s">
        <v>796</v>
      </c>
      <c r="B672" s="1" t="s">
        <v>69</v>
      </c>
      <c r="C672" s="2" t="s">
        <v>12</v>
      </c>
      <c r="D672" s="14">
        <v>395.17</v>
      </c>
      <c r="E672" s="13"/>
      <c r="F672" s="13"/>
      <c r="G672" s="13"/>
      <c r="H672" s="13"/>
      <c r="I672" s="13"/>
      <c r="J672" s="15"/>
      <c r="K672" s="39">
        <f>ROUND(E672*F672*G672,2)</f>
        <v>0</v>
      </c>
    </row>
    <row r="673" spans="1:11" x14ac:dyDescent="0.2">
      <c r="A673" s="27" t="s">
        <v>797</v>
      </c>
      <c r="B673" s="1" t="s">
        <v>71</v>
      </c>
      <c r="C673" s="2" t="s">
        <v>12</v>
      </c>
      <c r="D673" s="14">
        <v>256.87</v>
      </c>
      <c r="E673" s="13"/>
      <c r="F673" s="13"/>
      <c r="G673" s="13"/>
      <c r="H673" s="13"/>
      <c r="I673" s="13"/>
      <c r="J673" s="15"/>
      <c r="K673" s="39">
        <f>ROUND(E673*F673*G673*H673,2)</f>
        <v>0</v>
      </c>
    </row>
    <row r="674" spans="1:11" ht="25.5" x14ac:dyDescent="0.2">
      <c r="A674" s="27" t="s">
        <v>798</v>
      </c>
      <c r="B674" s="1" t="s">
        <v>59</v>
      </c>
      <c r="C674" s="2" t="s">
        <v>16</v>
      </c>
      <c r="D674" s="14">
        <v>5779.51</v>
      </c>
      <c r="E674" s="13"/>
      <c r="F674" s="13"/>
      <c r="G674" s="13"/>
      <c r="H674" s="13"/>
      <c r="I674" s="13"/>
      <c r="J674" s="15"/>
      <c r="K674" s="39">
        <f>ROUND(E674*F674*G674*H674*I674*J674,2)</f>
        <v>0</v>
      </c>
    </row>
    <row r="675" spans="1:11" ht="25.5" x14ac:dyDescent="0.2">
      <c r="A675" s="27" t="s">
        <v>799</v>
      </c>
      <c r="B675" s="1" t="s">
        <v>74</v>
      </c>
      <c r="C675" s="2" t="s">
        <v>6</v>
      </c>
      <c r="D675" s="14">
        <v>1975.83</v>
      </c>
      <c r="E675" s="13"/>
      <c r="F675" s="13"/>
      <c r="G675" s="13"/>
      <c r="H675" s="13"/>
      <c r="I675" s="13"/>
      <c r="J675" s="15"/>
      <c r="K675" s="39">
        <f>ROUND(E675*F675,2)</f>
        <v>0</v>
      </c>
    </row>
    <row r="676" spans="1:11" ht="38.25" x14ac:dyDescent="0.2">
      <c r="A676" s="27" t="s">
        <v>800</v>
      </c>
      <c r="B676" s="1" t="s">
        <v>76</v>
      </c>
      <c r="C676" s="2" t="s">
        <v>12</v>
      </c>
      <c r="D676" s="14">
        <v>197.58</v>
      </c>
      <c r="E676" s="13"/>
      <c r="F676" s="13"/>
      <c r="G676" s="13"/>
      <c r="H676" s="13"/>
      <c r="I676" s="13"/>
      <c r="J676" s="15"/>
      <c r="K676" s="39">
        <f>ROUND(E676*F676*G676,2)</f>
        <v>0</v>
      </c>
    </row>
    <row r="677" spans="1:11" ht="25.5" x14ac:dyDescent="0.2">
      <c r="A677" s="27" t="s">
        <v>801</v>
      </c>
      <c r="B677" s="1" t="s">
        <v>78</v>
      </c>
      <c r="C677" s="2" t="s">
        <v>12</v>
      </c>
      <c r="D677" s="14">
        <v>256.86</v>
      </c>
      <c r="E677" s="13"/>
      <c r="F677" s="13"/>
      <c r="G677" s="13"/>
      <c r="H677" s="13"/>
      <c r="I677" s="13"/>
      <c r="J677" s="15"/>
      <c r="K677" s="39">
        <f>ROUND(E677*F677*G677*H677,2)</f>
        <v>0</v>
      </c>
    </row>
    <row r="678" spans="1:11" ht="25.5" x14ac:dyDescent="0.2">
      <c r="A678" s="27" t="s">
        <v>802</v>
      </c>
      <c r="B678" s="1" t="s">
        <v>803</v>
      </c>
      <c r="C678" s="2" t="s">
        <v>81</v>
      </c>
      <c r="D678" s="14">
        <v>5779.3</v>
      </c>
      <c r="E678" s="13"/>
      <c r="F678" s="13"/>
      <c r="G678" s="13"/>
      <c r="H678" s="13"/>
      <c r="I678" s="13"/>
      <c r="J678" s="15"/>
      <c r="K678" s="39">
        <f>ROUND(E678*F678*G678*H678*I678*J678,2)</f>
        <v>0</v>
      </c>
    </row>
    <row r="679" spans="1:11" ht="25.5" x14ac:dyDescent="0.2">
      <c r="A679" s="27" t="s">
        <v>804</v>
      </c>
      <c r="B679" s="1" t="s">
        <v>83</v>
      </c>
      <c r="C679" s="2" t="s">
        <v>12</v>
      </c>
      <c r="D679" s="14">
        <v>197.58</v>
      </c>
      <c r="E679" s="13"/>
      <c r="F679" s="13"/>
      <c r="G679" s="13"/>
      <c r="H679" s="13"/>
      <c r="I679" s="13"/>
      <c r="J679" s="15"/>
      <c r="K679" s="39">
        <f>ROUND(E679*F679*G679,2)</f>
        <v>0</v>
      </c>
    </row>
    <row r="680" spans="1:11" ht="25.5" x14ac:dyDescent="0.2">
      <c r="A680" s="27" t="s">
        <v>805</v>
      </c>
      <c r="B680" s="1" t="s">
        <v>17</v>
      </c>
      <c r="C680" s="2" t="s">
        <v>6</v>
      </c>
      <c r="D680" s="14">
        <v>1975.83</v>
      </c>
      <c r="E680" s="13"/>
      <c r="F680" s="13"/>
      <c r="G680" s="13"/>
      <c r="H680" s="13"/>
      <c r="I680" s="13"/>
      <c r="J680" s="15"/>
      <c r="K680" s="39">
        <f>ROUND(E680*F680,2)</f>
        <v>0</v>
      </c>
    </row>
    <row r="681" spans="1:11" ht="38.25" x14ac:dyDescent="0.2">
      <c r="A681" s="27" t="s">
        <v>806</v>
      </c>
      <c r="B681" s="1" t="s">
        <v>86</v>
      </c>
      <c r="C681" s="2" t="s">
        <v>19</v>
      </c>
      <c r="D681" s="14">
        <v>658.61</v>
      </c>
      <c r="E681" s="13"/>
      <c r="F681" s="13"/>
      <c r="G681" s="13"/>
      <c r="H681" s="13"/>
      <c r="I681" s="13"/>
      <c r="J681" s="15"/>
      <c r="K681" s="39">
        <f>E681*2</f>
        <v>0</v>
      </c>
    </row>
    <row r="682" spans="1:11" ht="25.5" x14ac:dyDescent="0.2">
      <c r="A682" s="27" t="s">
        <v>807</v>
      </c>
      <c r="B682" s="1" t="s">
        <v>88</v>
      </c>
      <c r="C682" s="2" t="s">
        <v>7</v>
      </c>
      <c r="D682" s="14">
        <v>658.61</v>
      </c>
      <c r="E682" s="13"/>
      <c r="F682" s="13"/>
      <c r="G682" s="13"/>
      <c r="H682" s="13"/>
      <c r="I682" s="13"/>
      <c r="J682" s="15"/>
      <c r="K682" s="39">
        <f>E682*2</f>
        <v>0</v>
      </c>
    </row>
    <row r="683" spans="1:11" x14ac:dyDescent="0.2">
      <c r="A683" s="27" t="s">
        <v>808</v>
      </c>
      <c r="B683" s="1" t="s">
        <v>18</v>
      </c>
      <c r="C683" s="2" t="s">
        <v>7</v>
      </c>
      <c r="D683" s="14">
        <v>50</v>
      </c>
      <c r="E683" s="13"/>
      <c r="F683" s="13"/>
      <c r="G683" s="13"/>
      <c r="H683" s="13"/>
      <c r="I683" s="13"/>
      <c r="J683" s="15"/>
      <c r="K683" s="39">
        <f>E683</f>
        <v>0</v>
      </c>
    </row>
    <row r="684" spans="1:11" x14ac:dyDescent="0.2">
      <c r="A684" s="27" t="s">
        <v>809</v>
      </c>
      <c r="B684" s="1" t="s">
        <v>91</v>
      </c>
      <c r="C684" s="2" t="s">
        <v>19</v>
      </c>
      <c r="D684" s="14">
        <v>658.61</v>
      </c>
      <c r="E684" s="13"/>
      <c r="F684" s="13"/>
      <c r="G684" s="13"/>
      <c r="H684" s="13"/>
      <c r="I684" s="13"/>
      <c r="J684" s="15"/>
      <c r="K684" s="39">
        <f>E684*2</f>
        <v>0</v>
      </c>
    </row>
    <row r="685" spans="1:11" x14ac:dyDescent="0.2">
      <c r="A685" s="26" t="s">
        <v>810</v>
      </c>
      <c r="B685" s="7" t="s">
        <v>648</v>
      </c>
      <c r="C685" s="8"/>
      <c r="D685" s="16"/>
      <c r="E685" s="17"/>
      <c r="F685" s="17"/>
      <c r="G685" s="17"/>
      <c r="H685" s="17"/>
      <c r="I685" s="17"/>
      <c r="J685" s="18"/>
      <c r="K685" s="34"/>
    </row>
    <row r="686" spans="1:11" x14ac:dyDescent="0.2">
      <c r="A686" s="27" t="s">
        <v>811</v>
      </c>
      <c r="B686" s="1" t="s">
        <v>129</v>
      </c>
      <c r="C686" s="2" t="s">
        <v>7</v>
      </c>
      <c r="D686" s="14">
        <v>182.77</v>
      </c>
      <c r="E686" s="13"/>
      <c r="F686" s="13"/>
      <c r="G686" s="13"/>
      <c r="H686" s="13"/>
      <c r="I686" s="13"/>
      <c r="J686" s="15"/>
      <c r="K686" s="40"/>
    </row>
    <row r="687" spans="1:11" ht="38.25" x14ac:dyDescent="0.2">
      <c r="A687" s="27" t="s">
        <v>812</v>
      </c>
      <c r="B687" s="1" t="s">
        <v>131</v>
      </c>
      <c r="C687" s="2" t="s">
        <v>12</v>
      </c>
      <c r="D687" s="14">
        <v>353.94</v>
      </c>
      <c r="E687" s="13"/>
      <c r="F687" s="13"/>
      <c r="G687" s="13"/>
      <c r="H687" s="13"/>
      <c r="I687" s="13"/>
      <c r="J687" s="15"/>
      <c r="K687" s="40"/>
    </row>
    <row r="688" spans="1:11" x14ac:dyDescent="0.2">
      <c r="A688" s="27" t="s">
        <v>813</v>
      </c>
      <c r="B688" s="1" t="s">
        <v>71</v>
      </c>
      <c r="C688" s="2" t="s">
        <v>12</v>
      </c>
      <c r="D688" s="14">
        <v>345.52</v>
      </c>
      <c r="E688" s="13"/>
      <c r="F688" s="13"/>
      <c r="G688" s="13"/>
      <c r="H688" s="13"/>
      <c r="I688" s="13"/>
      <c r="J688" s="15"/>
      <c r="K688" s="40"/>
    </row>
    <row r="689" spans="1:11" ht="25.5" x14ac:dyDescent="0.2">
      <c r="A689" s="27" t="s">
        <v>814</v>
      </c>
      <c r="B689" s="1" t="s">
        <v>434</v>
      </c>
      <c r="C689" s="2" t="s">
        <v>16</v>
      </c>
      <c r="D689" s="14">
        <v>7774.11</v>
      </c>
      <c r="E689" s="13"/>
      <c r="F689" s="13"/>
      <c r="G689" s="13"/>
      <c r="H689" s="13"/>
      <c r="I689" s="13"/>
      <c r="J689" s="15"/>
      <c r="K689" s="40"/>
    </row>
    <row r="690" spans="1:11" ht="25.5" x14ac:dyDescent="0.2">
      <c r="A690" s="27" t="s">
        <v>815</v>
      </c>
      <c r="B690" s="1" t="s">
        <v>133</v>
      </c>
      <c r="C690" s="2" t="s">
        <v>12</v>
      </c>
      <c r="D690" s="14">
        <v>23.91</v>
      </c>
      <c r="E690" s="13"/>
      <c r="F690" s="13"/>
      <c r="G690" s="13"/>
      <c r="H690" s="13"/>
      <c r="I690" s="13"/>
      <c r="J690" s="15"/>
      <c r="K690" s="40"/>
    </row>
    <row r="691" spans="1:11" ht="38.25" x14ac:dyDescent="0.2">
      <c r="A691" s="27" t="s">
        <v>816</v>
      </c>
      <c r="B691" s="1" t="s">
        <v>135</v>
      </c>
      <c r="C691" s="2" t="s">
        <v>19</v>
      </c>
      <c r="D691" s="14">
        <v>45.43</v>
      </c>
      <c r="E691" s="13"/>
      <c r="F691" s="13"/>
      <c r="G691" s="13"/>
      <c r="H691" s="13"/>
      <c r="I691" s="13"/>
      <c r="J691" s="15"/>
      <c r="K691" s="40"/>
    </row>
    <row r="692" spans="1:11" ht="38.25" x14ac:dyDescent="0.2">
      <c r="A692" s="27" t="s">
        <v>817</v>
      </c>
      <c r="B692" s="1" t="s">
        <v>137</v>
      </c>
      <c r="C692" s="2" t="s">
        <v>19</v>
      </c>
      <c r="D692" s="14">
        <v>136.74</v>
      </c>
      <c r="E692" s="13"/>
      <c r="F692" s="13"/>
      <c r="G692" s="13"/>
      <c r="H692" s="13"/>
      <c r="I692" s="13"/>
      <c r="J692" s="15"/>
      <c r="K692" s="40"/>
    </row>
    <row r="693" spans="1:11" ht="25.5" x14ac:dyDescent="0.2">
      <c r="A693" s="27" t="s">
        <v>818</v>
      </c>
      <c r="B693" s="1" t="s">
        <v>139</v>
      </c>
      <c r="C693" s="2" t="s">
        <v>12</v>
      </c>
      <c r="D693" s="14">
        <v>345.52</v>
      </c>
      <c r="E693" s="13"/>
      <c r="F693" s="13"/>
      <c r="G693" s="13"/>
      <c r="H693" s="13"/>
      <c r="I693" s="13"/>
      <c r="J693" s="15"/>
      <c r="K693" s="40"/>
    </row>
    <row r="694" spans="1:11" ht="25.5" x14ac:dyDescent="0.2">
      <c r="A694" s="27" t="s">
        <v>819</v>
      </c>
      <c r="B694" s="1" t="s">
        <v>434</v>
      </c>
      <c r="C694" s="2" t="s">
        <v>16</v>
      </c>
      <c r="D694" s="14">
        <v>15548.22</v>
      </c>
      <c r="E694" s="13"/>
      <c r="F694" s="13"/>
      <c r="G694" s="13"/>
      <c r="H694" s="13"/>
      <c r="I694" s="13"/>
      <c r="J694" s="15"/>
      <c r="K694" s="40"/>
    </row>
    <row r="695" spans="1:11" ht="25.5" x14ac:dyDescent="0.2">
      <c r="A695" s="27" t="s">
        <v>820</v>
      </c>
      <c r="B695" s="1" t="s">
        <v>141</v>
      </c>
      <c r="C695" s="2" t="s">
        <v>9</v>
      </c>
      <c r="D695" s="14">
        <v>8</v>
      </c>
      <c r="E695" s="13"/>
      <c r="F695" s="13"/>
      <c r="G695" s="13"/>
      <c r="H695" s="13"/>
      <c r="I695" s="13"/>
      <c r="J695" s="15"/>
      <c r="K695" s="40"/>
    </row>
    <row r="696" spans="1:11" ht="25.5" x14ac:dyDescent="0.2">
      <c r="A696" s="27" t="s">
        <v>821</v>
      </c>
      <c r="B696" s="1" t="s">
        <v>144</v>
      </c>
      <c r="C696" s="2" t="s">
        <v>9</v>
      </c>
      <c r="D696" s="14">
        <v>4</v>
      </c>
      <c r="E696" s="13"/>
      <c r="F696" s="13"/>
      <c r="G696" s="13"/>
      <c r="H696" s="13"/>
      <c r="I696" s="13"/>
      <c r="J696" s="15"/>
      <c r="K696" s="40"/>
    </row>
    <row r="697" spans="1:11" x14ac:dyDescent="0.2">
      <c r="A697" s="27" t="s">
        <v>822</v>
      </c>
      <c r="B697" s="1" t="s">
        <v>352</v>
      </c>
      <c r="C697" s="2" t="s">
        <v>10</v>
      </c>
      <c r="D697" s="14">
        <v>1</v>
      </c>
      <c r="E697" s="13"/>
      <c r="F697" s="13"/>
      <c r="G697" s="13"/>
      <c r="H697" s="13"/>
      <c r="I697" s="13"/>
      <c r="J697" s="15"/>
      <c r="K697" s="40"/>
    </row>
    <row r="698" spans="1:11" x14ac:dyDescent="0.2">
      <c r="A698" s="26" t="s">
        <v>823</v>
      </c>
      <c r="B698" s="7" t="s">
        <v>824</v>
      </c>
      <c r="C698" s="8"/>
      <c r="D698" s="16"/>
      <c r="E698" s="17"/>
      <c r="F698" s="17"/>
      <c r="G698" s="17"/>
      <c r="H698" s="17"/>
      <c r="I698" s="17"/>
      <c r="J698" s="18"/>
      <c r="K698" s="34"/>
    </row>
    <row r="699" spans="1:11" x14ac:dyDescent="0.2">
      <c r="A699" s="26" t="s">
        <v>825</v>
      </c>
      <c r="B699" s="7" t="s">
        <v>14</v>
      </c>
      <c r="C699" s="8"/>
      <c r="D699" s="16"/>
      <c r="E699" s="17"/>
      <c r="F699" s="17"/>
      <c r="G699" s="17"/>
      <c r="H699" s="17"/>
      <c r="I699" s="17"/>
      <c r="J699" s="18"/>
      <c r="K699" s="34"/>
    </row>
    <row r="700" spans="1:11" x14ac:dyDescent="0.2">
      <c r="A700" s="27" t="s">
        <v>826</v>
      </c>
      <c r="B700" s="1" t="s">
        <v>67</v>
      </c>
      <c r="C700" s="2" t="s">
        <v>19</v>
      </c>
      <c r="D700" s="14">
        <v>79.099999999999994</v>
      </c>
      <c r="E700" s="13"/>
      <c r="F700" s="13"/>
      <c r="G700" s="13"/>
      <c r="H700" s="13"/>
      <c r="I700" s="13"/>
      <c r="J700" s="15"/>
      <c r="K700" s="39">
        <f>E700</f>
        <v>0</v>
      </c>
    </row>
    <row r="701" spans="1:11" ht="25.5" x14ac:dyDescent="0.2">
      <c r="A701" s="27" t="s">
        <v>827</v>
      </c>
      <c r="B701" s="1" t="s">
        <v>69</v>
      </c>
      <c r="C701" s="2" t="s">
        <v>12</v>
      </c>
      <c r="D701" s="14">
        <v>94.92</v>
      </c>
      <c r="E701" s="13"/>
      <c r="F701" s="13"/>
      <c r="G701" s="13"/>
      <c r="H701" s="13"/>
      <c r="I701" s="13"/>
      <c r="J701" s="15"/>
      <c r="K701" s="39">
        <f>ROUND(E701*F701*G701,2)</f>
        <v>0</v>
      </c>
    </row>
    <row r="702" spans="1:11" x14ac:dyDescent="0.2">
      <c r="A702" s="27" t="s">
        <v>828</v>
      </c>
      <c r="B702" s="1" t="s">
        <v>71</v>
      </c>
      <c r="C702" s="2" t="s">
        <v>12</v>
      </c>
      <c r="D702" s="14">
        <v>61.7</v>
      </c>
      <c r="E702" s="13"/>
      <c r="F702" s="13"/>
      <c r="G702" s="13"/>
      <c r="H702" s="13"/>
      <c r="I702" s="13"/>
      <c r="J702" s="15"/>
      <c r="K702" s="39">
        <f>ROUND(E702*F702*G702*H702,2)</f>
        <v>0</v>
      </c>
    </row>
    <row r="703" spans="1:11" ht="25.5" x14ac:dyDescent="0.2">
      <c r="A703" s="27" t="s">
        <v>829</v>
      </c>
      <c r="B703" s="1" t="s">
        <v>59</v>
      </c>
      <c r="C703" s="2" t="s">
        <v>16</v>
      </c>
      <c r="D703" s="14">
        <v>1388.21</v>
      </c>
      <c r="E703" s="13"/>
      <c r="F703" s="13"/>
      <c r="G703" s="13"/>
      <c r="H703" s="13"/>
      <c r="I703" s="13"/>
      <c r="J703" s="15"/>
      <c r="K703" s="39">
        <f>ROUND(E703*F703*G703*H703*I703*J703,2)</f>
        <v>0</v>
      </c>
    </row>
    <row r="704" spans="1:11" ht="25.5" x14ac:dyDescent="0.2">
      <c r="A704" s="27" t="s">
        <v>830</v>
      </c>
      <c r="B704" s="1" t="s">
        <v>74</v>
      </c>
      <c r="C704" s="2" t="s">
        <v>6</v>
      </c>
      <c r="D704" s="14">
        <v>474.58</v>
      </c>
      <c r="E704" s="13"/>
      <c r="F704" s="13"/>
      <c r="G704" s="13"/>
      <c r="H704" s="13"/>
      <c r="I704" s="13"/>
      <c r="J704" s="15"/>
      <c r="K704" s="39">
        <f>ROUND(E704*F704,2)</f>
        <v>0</v>
      </c>
    </row>
    <row r="705" spans="1:11" ht="38.25" x14ac:dyDescent="0.2">
      <c r="A705" s="27" t="s">
        <v>831</v>
      </c>
      <c r="B705" s="1" t="s">
        <v>76</v>
      </c>
      <c r="C705" s="2" t="s">
        <v>12</v>
      </c>
      <c r="D705" s="14">
        <v>47.46</v>
      </c>
      <c r="E705" s="13"/>
      <c r="F705" s="13"/>
      <c r="G705" s="13"/>
      <c r="H705" s="13"/>
      <c r="I705" s="13"/>
      <c r="J705" s="15"/>
      <c r="K705" s="39">
        <f>ROUND(E705*F705*G705,2)</f>
        <v>0</v>
      </c>
    </row>
    <row r="706" spans="1:11" ht="25.5" x14ac:dyDescent="0.2">
      <c r="A706" s="27" t="s">
        <v>832</v>
      </c>
      <c r="B706" s="1" t="s">
        <v>78</v>
      </c>
      <c r="C706" s="2" t="s">
        <v>12</v>
      </c>
      <c r="D706" s="14">
        <v>61.7</v>
      </c>
      <c r="E706" s="13"/>
      <c r="F706" s="13"/>
      <c r="G706" s="13"/>
      <c r="H706" s="13"/>
      <c r="I706" s="13"/>
      <c r="J706" s="15"/>
      <c r="K706" s="39">
        <f>ROUND(E706*F706*G706*H706,2)</f>
        <v>0</v>
      </c>
    </row>
    <row r="707" spans="1:11" ht="25.5" x14ac:dyDescent="0.2">
      <c r="A707" s="27" t="s">
        <v>833</v>
      </c>
      <c r="B707" s="1" t="s">
        <v>59</v>
      </c>
      <c r="C707" s="2" t="s">
        <v>16</v>
      </c>
      <c r="D707" s="14">
        <v>1388.15</v>
      </c>
      <c r="E707" s="13"/>
      <c r="F707" s="13"/>
      <c r="G707" s="13"/>
      <c r="H707" s="13"/>
      <c r="I707" s="13"/>
      <c r="J707" s="15"/>
      <c r="K707" s="39">
        <f>ROUND(E707*F707*G707*H707*I707*J707,2)</f>
        <v>0</v>
      </c>
    </row>
    <row r="708" spans="1:11" ht="25.5" x14ac:dyDescent="0.2">
      <c r="A708" s="27" t="s">
        <v>834</v>
      </c>
      <c r="B708" s="1" t="s">
        <v>83</v>
      </c>
      <c r="C708" s="2" t="s">
        <v>12</v>
      </c>
      <c r="D708" s="14">
        <v>47.46</v>
      </c>
      <c r="E708" s="13"/>
      <c r="F708" s="13"/>
      <c r="G708" s="13"/>
      <c r="H708" s="13"/>
      <c r="I708" s="13"/>
      <c r="J708" s="15"/>
      <c r="K708" s="39">
        <f>ROUND(E708*F708*G708,2)</f>
        <v>0</v>
      </c>
    </row>
    <row r="709" spans="1:11" ht="25.5" x14ac:dyDescent="0.2">
      <c r="A709" s="27" t="s">
        <v>835</v>
      </c>
      <c r="B709" s="1" t="s">
        <v>17</v>
      </c>
      <c r="C709" s="2" t="s">
        <v>6</v>
      </c>
      <c r="D709" s="14">
        <v>474.58</v>
      </c>
      <c r="E709" s="13"/>
      <c r="F709" s="13"/>
      <c r="G709" s="13"/>
      <c r="H709" s="13"/>
      <c r="I709" s="13"/>
      <c r="J709" s="15"/>
      <c r="K709" s="39">
        <f>ROUND(E709*F709,2)</f>
        <v>0</v>
      </c>
    </row>
    <row r="710" spans="1:11" ht="38.25" x14ac:dyDescent="0.2">
      <c r="A710" s="27" t="s">
        <v>836</v>
      </c>
      <c r="B710" s="1" t="s">
        <v>86</v>
      </c>
      <c r="C710" s="2" t="s">
        <v>19</v>
      </c>
      <c r="D710" s="14">
        <v>158.19</v>
      </c>
      <c r="E710" s="13"/>
      <c r="F710" s="13"/>
      <c r="G710" s="13"/>
      <c r="H710" s="13"/>
      <c r="I710" s="13"/>
      <c r="J710" s="15"/>
      <c r="K710" s="39">
        <f>E710*2</f>
        <v>0</v>
      </c>
    </row>
    <row r="711" spans="1:11" ht="25.5" x14ac:dyDescent="0.2">
      <c r="A711" s="27" t="s">
        <v>837</v>
      </c>
      <c r="B711" s="1" t="s">
        <v>88</v>
      </c>
      <c r="C711" s="2" t="s">
        <v>7</v>
      </c>
      <c r="D711" s="14">
        <v>158.19</v>
      </c>
      <c r="E711" s="13"/>
      <c r="F711" s="13"/>
      <c r="G711" s="13"/>
      <c r="H711" s="13"/>
      <c r="I711" s="13"/>
      <c r="J711" s="15"/>
      <c r="K711" s="39">
        <f>E711*2</f>
        <v>0</v>
      </c>
    </row>
    <row r="712" spans="1:11" x14ac:dyDescent="0.2">
      <c r="A712" s="27" t="s">
        <v>838</v>
      </c>
      <c r="B712" s="1" t="s">
        <v>18</v>
      </c>
      <c r="C712" s="2" t="s">
        <v>7</v>
      </c>
      <c r="D712" s="14">
        <v>50</v>
      </c>
      <c r="E712" s="13"/>
      <c r="F712" s="13"/>
      <c r="G712" s="13"/>
      <c r="H712" s="13"/>
      <c r="I712" s="13"/>
      <c r="J712" s="15"/>
      <c r="K712" s="39">
        <f>E712</f>
        <v>0</v>
      </c>
    </row>
    <row r="713" spans="1:11" x14ac:dyDescent="0.2">
      <c r="A713" s="27" t="s">
        <v>839</v>
      </c>
      <c r="B713" s="1" t="s">
        <v>91</v>
      </c>
      <c r="C713" s="2" t="s">
        <v>19</v>
      </c>
      <c r="D713" s="14">
        <v>158.19</v>
      </c>
      <c r="E713" s="13"/>
      <c r="F713" s="13"/>
      <c r="G713" s="13"/>
      <c r="H713" s="13"/>
      <c r="I713" s="13"/>
      <c r="J713" s="15"/>
      <c r="K713" s="39">
        <f>E713*2</f>
        <v>0</v>
      </c>
    </row>
    <row r="714" spans="1:11" x14ac:dyDescent="0.2">
      <c r="A714" s="26" t="s">
        <v>840</v>
      </c>
      <c r="B714" s="7" t="s">
        <v>841</v>
      </c>
      <c r="C714" s="8"/>
      <c r="D714" s="16"/>
      <c r="E714" s="17"/>
      <c r="F714" s="17"/>
      <c r="G714" s="17"/>
      <c r="H714" s="17"/>
      <c r="I714" s="17"/>
      <c r="J714" s="18"/>
      <c r="K714" s="34"/>
    </row>
    <row r="715" spans="1:11" x14ac:dyDescent="0.2">
      <c r="A715" s="26" t="s">
        <v>842</v>
      </c>
      <c r="B715" s="7" t="s">
        <v>14</v>
      </c>
      <c r="C715" s="8"/>
      <c r="D715" s="16"/>
      <c r="E715" s="17"/>
      <c r="F715" s="17"/>
      <c r="G715" s="17"/>
      <c r="H715" s="17"/>
      <c r="I715" s="17"/>
      <c r="J715" s="18"/>
      <c r="K715" s="34"/>
    </row>
    <row r="716" spans="1:11" x14ac:dyDescent="0.2">
      <c r="A716" s="27" t="s">
        <v>843</v>
      </c>
      <c r="B716" s="1" t="s">
        <v>67</v>
      </c>
      <c r="C716" s="2" t="s">
        <v>19</v>
      </c>
      <c r="D716" s="14">
        <v>186.86</v>
      </c>
      <c r="E716" s="13"/>
      <c r="F716" s="13"/>
      <c r="G716" s="13"/>
      <c r="H716" s="13"/>
      <c r="I716" s="13"/>
      <c r="J716" s="15"/>
      <c r="K716" s="39">
        <f>E716</f>
        <v>0</v>
      </c>
    </row>
    <row r="717" spans="1:11" ht="25.5" x14ac:dyDescent="0.2">
      <c r="A717" s="27" t="s">
        <v>844</v>
      </c>
      <c r="B717" s="1" t="s">
        <v>69</v>
      </c>
      <c r="C717" s="2" t="s">
        <v>12</v>
      </c>
      <c r="D717" s="14">
        <v>224.23</v>
      </c>
      <c r="E717" s="13"/>
      <c r="F717" s="13"/>
      <c r="G717" s="13"/>
      <c r="H717" s="13"/>
      <c r="I717" s="13"/>
      <c r="J717" s="15"/>
      <c r="K717" s="39">
        <f>ROUND(E717*F717*G717,2)</f>
        <v>0</v>
      </c>
    </row>
    <row r="718" spans="1:11" x14ac:dyDescent="0.2">
      <c r="A718" s="27" t="s">
        <v>845</v>
      </c>
      <c r="B718" s="1" t="s">
        <v>71</v>
      </c>
      <c r="C718" s="2" t="s">
        <v>12</v>
      </c>
      <c r="D718" s="14">
        <v>145.74</v>
      </c>
      <c r="E718" s="13"/>
      <c r="F718" s="13"/>
      <c r="G718" s="13"/>
      <c r="H718" s="13"/>
      <c r="I718" s="13"/>
      <c r="J718" s="15"/>
      <c r="K718" s="39">
        <f>ROUND(E718*F718*G718*H718,2)</f>
        <v>0</v>
      </c>
    </row>
    <row r="719" spans="1:11" ht="25.5" x14ac:dyDescent="0.2">
      <c r="A719" s="27" t="s">
        <v>846</v>
      </c>
      <c r="B719" s="1" t="s">
        <v>59</v>
      </c>
      <c r="C719" s="2" t="s">
        <v>16</v>
      </c>
      <c r="D719" s="14">
        <v>3279.22</v>
      </c>
      <c r="E719" s="13"/>
      <c r="F719" s="13"/>
      <c r="G719" s="13"/>
      <c r="H719" s="13"/>
      <c r="I719" s="13"/>
      <c r="J719" s="15"/>
      <c r="K719" s="39">
        <f>ROUND(E719*F719*G719*H719*I719*J719,2)</f>
        <v>0</v>
      </c>
    </row>
    <row r="720" spans="1:11" ht="25.5" x14ac:dyDescent="0.2">
      <c r="A720" s="27" t="s">
        <v>847</v>
      </c>
      <c r="B720" s="1" t="s">
        <v>74</v>
      </c>
      <c r="C720" s="2" t="s">
        <v>6</v>
      </c>
      <c r="D720" s="14">
        <v>1121.1500000000001</v>
      </c>
      <c r="E720" s="13"/>
      <c r="F720" s="13"/>
      <c r="G720" s="13"/>
      <c r="H720" s="13"/>
      <c r="I720" s="13"/>
      <c r="J720" s="15"/>
      <c r="K720" s="39">
        <f>ROUND(E720*F720,2)</f>
        <v>0</v>
      </c>
    </row>
    <row r="721" spans="1:11" ht="38.25" x14ac:dyDescent="0.2">
      <c r="A721" s="27" t="s">
        <v>848</v>
      </c>
      <c r="B721" s="1" t="s">
        <v>76</v>
      </c>
      <c r="C721" s="2" t="s">
        <v>12</v>
      </c>
      <c r="D721" s="14">
        <v>112.12</v>
      </c>
      <c r="E721" s="13"/>
      <c r="F721" s="13"/>
      <c r="G721" s="13"/>
      <c r="H721" s="13"/>
      <c r="I721" s="13"/>
      <c r="J721" s="15"/>
      <c r="K721" s="39">
        <f>ROUND(E721*F721*G721,2)</f>
        <v>0</v>
      </c>
    </row>
    <row r="722" spans="1:11" ht="25.5" x14ac:dyDescent="0.2">
      <c r="A722" s="27" t="s">
        <v>849</v>
      </c>
      <c r="B722" s="1" t="s">
        <v>78</v>
      </c>
      <c r="C722" s="2" t="s">
        <v>12</v>
      </c>
      <c r="D722" s="14">
        <v>145.75</v>
      </c>
      <c r="E722" s="13"/>
      <c r="F722" s="13"/>
      <c r="G722" s="13"/>
      <c r="H722" s="13"/>
      <c r="I722" s="13"/>
      <c r="J722" s="15"/>
      <c r="K722" s="39">
        <f>ROUND(E722*F722*G722*H722,2)</f>
        <v>0</v>
      </c>
    </row>
    <row r="723" spans="1:11" ht="25.5" x14ac:dyDescent="0.2">
      <c r="A723" s="27" t="s">
        <v>850</v>
      </c>
      <c r="B723" s="1" t="s">
        <v>59</v>
      </c>
      <c r="C723" s="2" t="s">
        <v>16</v>
      </c>
      <c r="D723" s="14">
        <v>3279.36</v>
      </c>
      <c r="E723" s="13"/>
      <c r="F723" s="13"/>
      <c r="G723" s="13"/>
      <c r="H723" s="13"/>
      <c r="I723" s="13"/>
      <c r="J723" s="15"/>
      <c r="K723" s="39">
        <f>ROUND(E723*F723*G723*H723*I723*J723,2)</f>
        <v>0</v>
      </c>
    </row>
    <row r="724" spans="1:11" ht="25.5" x14ac:dyDescent="0.2">
      <c r="A724" s="27" t="s">
        <v>851</v>
      </c>
      <c r="B724" s="1" t="s">
        <v>83</v>
      </c>
      <c r="C724" s="2" t="s">
        <v>12</v>
      </c>
      <c r="D724" s="14">
        <v>112.12</v>
      </c>
      <c r="E724" s="13"/>
      <c r="F724" s="13"/>
      <c r="G724" s="13"/>
      <c r="H724" s="13"/>
      <c r="I724" s="13"/>
      <c r="J724" s="15"/>
      <c r="K724" s="39">
        <f>ROUND(E724*F724*G724,2)</f>
        <v>0</v>
      </c>
    </row>
    <row r="725" spans="1:11" ht="25.5" x14ac:dyDescent="0.2">
      <c r="A725" s="27" t="s">
        <v>852</v>
      </c>
      <c r="B725" s="1" t="s">
        <v>17</v>
      </c>
      <c r="C725" s="2" t="s">
        <v>6</v>
      </c>
      <c r="D725" s="14">
        <v>1121.1500000000001</v>
      </c>
      <c r="E725" s="13"/>
      <c r="F725" s="13"/>
      <c r="G725" s="13"/>
      <c r="H725" s="13"/>
      <c r="I725" s="13"/>
      <c r="J725" s="15"/>
      <c r="K725" s="39">
        <f>ROUND(E725*F725,2)</f>
        <v>0</v>
      </c>
    </row>
    <row r="726" spans="1:11" ht="38.25" x14ac:dyDescent="0.2">
      <c r="A726" s="27" t="s">
        <v>853</v>
      </c>
      <c r="B726" s="1" t="s">
        <v>86</v>
      </c>
      <c r="C726" s="2" t="s">
        <v>19</v>
      </c>
      <c r="D726" s="14">
        <v>373.72</v>
      </c>
      <c r="E726" s="13"/>
      <c r="F726" s="13"/>
      <c r="G726" s="13"/>
      <c r="H726" s="13"/>
      <c r="I726" s="13"/>
      <c r="J726" s="15"/>
      <c r="K726" s="39">
        <f>E726*2</f>
        <v>0</v>
      </c>
    </row>
    <row r="727" spans="1:11" ht="25.5" x14ac:dyDescent="0.2">
      <c r="A727" s="27" t="s">
        <v>854</v>
      </c>
      <c r="B727" s="1" t="s">
        <v>88</v>
      </c>
      <c r="C727" s="2" t="s">
        <v>7</v>
      </c>
      <c r="D727" s="14">
        <v>373.72</v>
      </c>
      <c r="E727" s="13"/>
      <c r="F727" s="13"/>
      <c r="G727" s="13"/>
      <c r="H727" s="13"/>
      <c r="I727" s="13"/>
      <c r="J727" s="15"/>
      <c r="K727" s="39">
        <f>E727*2</f>
        <v>0</v>
      </c>
    </row>
    <row r="728" spans="1:11" x14ac:dyDescent="0.2">
      <c r="A728" s="27" t="s">
        <v>855</v>
      </c>
      <c r="B728" s="1" t="s">
        <v>18</v>
      </c>
      <c r="C728" s="2" t="s">
        <v>7</v>
      </c>
      <c r="D728" s="14">
        <v>50</v>
      </c>
      <c r="E728" s="13"/>
      <c r="F728" s="13"/>
      <c r="G728" s="13"/>
      <c r="H728" s="13"/>
      <c r="I728" s="13"/>
      <c r="J728" s="15"/>
      <c r="K728" s="39">
        <f>E728</f>
        <v>0</v>
      </c>
    </row>
    <row r="729" spans="1:11" x14ac:dyDescent="0.2">
      <c r="A729" s="27" t="s">
        <v>856</v>
      </c>
      <c r="B729" s="1" t="s">
        <v>91</v>
      </c>
      <c r="C729" s="2" t="s">
        <v>19</v>
      </c>
      <c r="D729" s="14">
        <v>373.72</v>
      </c>
      <c r="E729" s="13"/>
      <c r="F729" s="13"/>
      <c r="G729" s="13"/>
      <c r="H729" s="13"/>
      <c r="I729" s="13"/>
      <c r="J729" s="15"/>
      <c r="K729" s="39">
        <f>E729*2</f>
        <v>0</v>
      </c>
    </row>
    <row r="730" spans="1:11" x14ac:dyDescent="0.2">
      <c r="A730" s="26" t="s">
        <v>857</v>
      </c>
      <c r="B730" s="7" t="s">
        <v>858</v>
      </c>
      <c r="C730" s="8"/>
      <c r="D730" s="16"/>
      <c r="E730" s="17"/>
      <c r="F730" s="17"/>
      <c r="G730" s="17"/>
      <c r="H730" s="17"/>
      <c r="I730" s="17"/>
      <c r="J730" s="18"/>
      <c r="K730" s="34"/>
    </row>
    <row r="731" spans="1:11" x14ac:dyDescent="0.2">
      <c r="A731" s="26" t="s">
        <v>859</v>
      </c>
      <c r="B731" s="7" t="s">
        <v>14</v>
      </c>
      <c r="C731" s="8"/>
      <c r="D731" s="16"/>
      <c r="E731" s="17"/>
      <c r="F731" s="17"/>
      <c r="G731" s="17"/>
      <c r="H731" s="17"/>
      <c r="I731" s="17"/>
      <c r="J731" s="18"/>
      <c r="K731" s="34"/>
    </row>
    <row r="732" spans="1:11" x14ac:dyDescent="0.2">
      <c r="A732" s="27" t="s">
        <v>860</v>
      </c>
      <c r="B732" s="1" t="s">
        <v>67</v>
      </c>
      <c r="C732" s="2" t="s">
        <v>19</v>
      </c>
      <c r="D732" s="14">
        <v>171.1</v>
      </c>
      <c r="E732" s="13"/>
      <c r="F732" s="13"/>
      <c r="G732" s="13"/>
      <c r="H732" s="13"/>
      <c r="I732" s="13"/>
      <c r="J732" s="15"/>
      <c r="K732" s="39">
        <f>E732</f>
        <v>0</v>
      </c>
    </row>
    <row r="733" spans="1:11" ht="25.5" x14ac:dyDescent="0.2">
      <c r="A733" s="27" t="s">
        <v>861</v>
      </c>
      <c r="B733" s="1" t="s">
        <v>69</v>
      </c>
      <c r="C733" s="2" t="s">
        <v>12</v>
      </c>
      <c r="D733" s="14">
        <v>205.32</v>
      </c>
      <c r="E733" s="13"/>
      <c r="F733" s="13"/>
      <c r="G733" s="13"/>
      <c r="H733" s="13"/>
      <c r="I733" s="13"/>
      <c r="J733" s="15"/>
      <c r="K733" s="39">
        <f>ROUND(E733*F733*G733,2)</f>
        <v>0</v>
      </c>
    </row>
    <row r="734" spans="1:11" x14ac:dyDescent="0.2">
      <c r="A734" s="27" t="s">
        <v>862</v>
      </c>
      <c r="B734" s="1" t="s">
        <v>71</v>
      </c>
      <c r="C734" s="2" t="s">
        <v>12</v>
      </c>
      <c r="D734" s="14">
        <v>133.46</v>
      </c>
      <c r="E734" s="13"/>
      <c r="F734" s="13"/>
      <c r="G734" s="13"/>
      <c r="H734" s="13"/>
      <c r="I734" s="13"/>
      <c r="J734" s="15"/>
      <c r="K734" s="39">
        <f>ROUND(E734*F734*G734*H734,2)</f>
        <v>0</v>
      </c>
    </row>
    <row r="735" spans="1:11" ht="25.5" x14ac:dyDescent="0.2">
      <c r="A735" s="27" t="s">
        <v>863</v>
      </c>
      <c r="B735" s="1" t="s">
        <v>59</v>
      </c>
      <c r="C735" s="2" t="s">
        <v>16</v>
      </c>
      <c r="D735" s="14">
        <v>3002.81</v>
      </c>
      <c r="E735" s="13"/>
      <c r="F735" s="13"/>
      <c r="G735" s="13"/>
      <c r="H735" s="13"/>
      <c r="I735" s="13"/>
      <c r="J735" s="15"/>
      <c r="K735" s="39">
        <f>ROUND(E735*F735*G735*H735*I735*J735,2)</f>
        <v>0</v>
      </c>
    </row>
    <row r="736" spans="1:11" ht="25.5" x14ac:dyDescent="0.2">
      <c r="A736" s="27" t="s">
        <v>864</v>
      </c>
      <c r="B736" s="1" t="s">
        <v>74</v>
      </c>
      <c r="C736" s="2" t="s">
        <v>6</v>
      </c>
      <c r="D736" s="14">
        <v>1026.5899999999999</v>
      </c>
      <c r="E736" s="13"/>
      <c r="F736" s="13"/>
      <c r="G736" s="13"/>
      <c r="H736" s="13"/>
      <c r="I736" s="13"/>
      <c r="J736" s="15"/>
      <c r="K736" s="39">
        <f>ROUND(E736*F736,2)</f>
        <v>0</v>
      </c>
    </row>
    <row r="737" spans="1:11" ht="38.25" x14ac:dyDescent="0.2">
      <c r="A737" s="27" t="s">
        <v>865</v>
      </c>
      <c r="B737" s="1" t="s">
        <v>76</v>
      </c>
      <c r="C737" s="2" t="s">
        <v>12</v>
      </c>
      <c r="D737" s="14">
        <v>106.66</v>
      </c>
      <c r="E737" s="13"/>
      <c r="F737" s="13"/>
      <c r="G737" s="13"/>
      <c r="H737" s="13"/>
      <c r="I737" s="13"/>
      <c r="J737" s="15"/>
      <c r="K737" s="39">
        <f>ROUND(E737*F737*G737,2)</f>
        <v>0</v>
      </c>
    </row>
    <row r="738" spans="1:11" ht="25.5" x14ac:dyDescent="0.2">
      <c r="A738" s="27" t="s">
        <v>866</v>
      </c>
      <c r="B738" s="1" t="s">
        <v>78</v>
      </c>
      <c r="C738" s="2" t="s">
        <v>12</v>
      </c>
      <c r="D738" s="14">
        <v>133.46</v>
      </c>
      <c r="E738" s="13"/>
      <c r="F738" s="13"/>
      <c r="G738" s="13"/>
      <c r="H738" s="13"/>
      <c r="I738" s="13"/>
      <c r="J738" s="15"/>
      <c r="K738" s="39">
        <f>ROUND(E738*F738*G738*H738,2)</f>
        <v>0</v>
      </c>
    </row>
    <row r="739" spans="1:11" ht="25.5" x14ac:dyDescent="0.2">
      <c r="A739" s="27" t="s">
        <v>867</v>
      </c>
      <c r="B739" s="1" t="s">
        <v>59</v>
      </c>
      <c r="C739" s="2" t="s">
        <v>16</v>
      </c>
      <c r="D739" s="14">
        <v>3002.78</v>
      </c>
      <c r="E739" s="13"/>
      <c r="F739" s="13"/>
      <c r="G739" s="13"/>
      <c r="H739" s="13"/>
      <c r="I739" s="13"/>
      <c r="J739" s="15"/>
      <c r="K739" s="39">
        <f>ROUND(E739*F739*G739*H739*I739*J739,2)</f>
        <v>0</v>
      </c>
    </row>
    <row r="740" spans="1:11" ht="25.5" x14ac:dyDescent="0.2">
      <c r="A740" s="27" t="s">
        <v>868</v>
      </c>
      <c r="B740" s="1" t="s">
        <v>158</v>
      </c>
      <c r="C740" s="2" t="s">
        <v>12</v>
      </c>
      <c r="D740" s="14">
        <v>102.66</v>
      </c>
      <c r="E740" s="13"/>
      <c r="F740" s="13"/>
      <c r="G740" s="13"/>
      <c r="H740" s="13"/>
      <c r="I740" s="13"/>
      <c r="J740" s="15"/>
      <c r="K740" s="39">
        <f>ROUND(E740*F740*G740,2)</f>
        <v>0</v>
      </c>
    </row>
    <row r="741" spans="1:11" ht="25.5" x14ac:dyDescent="0.2">
      <c r="A741" s="27" t="s">
        <v>869</v>
      </c>
      <c r="B741" s="1" t="s">
        <v>17</v>
      </c>
      <c r="C741" s="2" t="s">
        <v>6</v>
      </c>
      <c r="D741" s="14">
        <v>1026.5899999999999</v>
      </c>
      <c r="E741" s="13"/>
      <c r="F741" s="13"/>
      <c r="G741" s="13"/>
      <c r="H741" s="13"/>
      <c r="I741" s="13"/>
      <c r="J741" s="15"/>
      <c r="K741" s="39">
        <f>ROUND(E741*F741,2)</f>
        <v>0</v>
      </c>
    </row>
    <row r="742" spans="1:11" ht="38.25" x14ac:dyDescent="0.2">
      <c r="A742" s="27" t="s">
        <v>870</v>
      </c>
      <c r="B742" s="1" t="s">
        <v>86</v>
      </c>
      <c r="C742" s="2" t="s">
        <v>19</v>
      </c>
      <c r="D742" s="14">
        <v>342.2</v>
      </c>
      <c r="E742" s="13"/>
      <c r="F742" s="13"/>
      <c r="G742" s="13"/>
      <c r="H742" s="13"/>
      <c r="I742" s="13"/>
      <c r="J742" s="15"/>
      <c r="K742" s="39">
        <f>E742*2</f>
        <v>0</v>
      </c>
    </row>
    <row r="743" spans="1:11" ht="25.5" x14ac:dyDescent="0.2">
      <c r="A743" s="27" t="s">
        <v>871</v>
      </c>
      <c r="B743" s="1" t="s">
        <v>88</v>
      </c>
      <c r="C743" s="2" t="s">
        <v>7</v>
      </c>
      <c r="D743" s="14">
        <v>171.1</v>
      </c>
      <c r="E743" s="13"/>
      <c r="F743" s="13"/>
      <c r="G743" s="13"/>
      <c r="H743" s="13"/>
      <c r="I743" s="13"/>
      <c r="J743" s="15"/>
      <c r="K743" s="39">
        <f>E743*2</f>
        <v>0</v>
      </c>
    </row>
    <row r="744" spans="1:11" x14ac:dyDescent="0.2">
      <c r="A744" s="27" t="s">
        <v>872</v>
      </c>
      <c r="B744" s="1" t="s">
        <v>18</v>
      </c>
      <c r="C744" s="2" t="s">
        <v>7</v>
      </c>
      <c r="D744" s="14">
        <v>50</v>
      </c>
      <c r="E744" s="13"/>
      <c r="F744" s="13"/>
      <c r="G744" s="13"/>
      <c r="H744" s="13"/>
      <c r="I744" s="13"/>
      <c r="J744" s="15"/>
      <c r="K744" s="39">
        <f>E744</f>
        <v>0</v>
      </c>
    </row>
    <row r="745" spans="1:11" x14ac:dyDescent="0.2">
      <c r="A745" s="27" t="s">
        <v>873</v>
      </c>
      <c r="B745" s="1" t="s">
        <v>91</v>
      </c>
      <c r="C745" s="2" t="s">
        <v>19</v>
      </c>
      <c r="D745" s="14">
        <v>342.2</v>
      </c>
      <c r="E745" s="13"/>
      <c r="F745" s="13"/>
      <c r="G745" s="13"/>
      <c r="H745" s="13"/>
      <c r="I745" s="13"/>
      <c r="J745" s="15"/>
      <c r="K745" s="39">
        <f>E745*2</f>
        <v>0</v>
      </c>
    </row>
    <row r="746" spans="1:11" x14ac:dyDescent="0.2">
      <c r="A746" s="26" t="s">
        <v>874</v>
      </c>
      <c r="B746" s="7" t="s">
        <v>127</v>
      </c>
      <c r="C746" s="8"/>
      <c r="D746" s="16"/>
      <c r="E746" s="17"/>
      <c r="F746" s="17"/>
      <c r="G746" s="17"/>
      <c r="H746" s="17"/>
      <c r="I746" s="17"/>
      <c r="J746" s="18"/>
      <c r="K746" s="34"/>
    </row>
    <row r="747" spans="1:11" x14ac:dyDescent="0.2">
      <c r="A747" s="27" t="s">
        <v>875</v>
      </c>
      <c r="B747" s="1" t="s">
        <v>129</v>
      </c>
      <c r="C747" s="2" t="s">
        <v>7</v>
      </c>
      <c r="D747" s="14">
        <v>91.7</v>
      </c>
      <c r="E747" s="13"/>
      <c r="F747" s="13"/>
      <c r="G747" s="13"/>
      <c r="H747" s="13"/>
      <c r="I747" s="13"/>
      <c r="J747" s="15"/>
      <c r="K747" s="40"/>
    </row>
    <row r="748" spans="1:11" ht="38.25" x14ac:dyDescent="0.2">
      <c r="A748" s="27" t="s">
        <v>876</v>
      </c>
      <c r="B748" s="1" t="s">
        <v>131</v>
      </c>
      <c r="C748" s="2" t="s">
        <v>12</v>
      </c>
      <c r="D748" s="14">
        <v>173.8</v>
      </c>
      <c r="E748" s="13"/>
      <c r="F748" s="13"/>
      <c r="G748" s="13"/>
      <c r="H748" s="13"/>
      <c r="I748" s="13"/>
      <c r="J748" s="15"/>
      <c r="K748" s="40"/>
    </row>
    <row r="749" spans="1:11" ht="25.5" x14ac:dyDescent="0.2">
      <c r="A749" s="27" t="s">
        <v>877</v>
      </c>
      <c r="B749" s="1" t="s">
        <v>133</v>
      </c>
      <c r="C749" s="2" t="s">
        <v>12</v>
      </c>
      <c r="D749" s="14">
        <v>11.8</v>
      </c>
      <c r="E749" s="13"/>
      <c r="F749" s="13"/>
      <c r="G749" s="13"/>
      <c r="H749" s="13"/>
      <c r="I749" s="13"/>
      <c r="J749" s="15"/>
      <c r="K749" s="40"/>
    </row>
    <row r="750" spans="1:11" ht="38.25" x14ac:dyDescent="0.2">
      <c r="A750" s="27" t="s">
        <v>878</v>
      </c>
      <c r="B750" s="1" t="s">
        <v>654</v>
      </c>
      <c r="C750" s="2" t="s">
        <v>19</v>
      </c>
      <c r="D750" s="14">
        <v>30.03</v>
      </c>
      <c r="E750" s="13"/>
      <c r="F750" s="13"/>
      <c r="G750" s="13"/>
      <c r="H750" s="13"/>
      <c r="I750" s="13"/>
      <c r="J750" s="15"/>
      <c r="K750" s="40"/>
    </row>
    <row r="751" spans="1:11" ht="25.5" x14ac:dyDescent="0.2">
      <c r="A751" s="27" t="s">
        <v>879</v>
      </c>
      <c r="B751" s="1" t="s">
        <v>141</v>
      </c>
      <c r="C751" s="2" t="s">
        <v>9</v>
      </c>
      <c r="D751" s="14">
        <v>8</v>
      </c>
      <c r="E751" s="13"/>
      <c r="F751" s="13"/>
      <c r="G751" s="13"/>
      <c r="H751" s="13"/>
      <c r="I751" s="13"/>
      <c r="J751" s="15"/>
      <c r="K751" s="40"/>
    </row>
    <row r="752" spans="1:11" ht="25.5" x14ac:dyDescent="0.2">
      <c r="A752" s="27" t="s">
        <v>880</v>
      </c>
      <c r="B752" s="1" t="s">
        <v>144</v>
      </c>
      <c r="C752" s="2" t="s">
        <v>9</v>
      </c>
      <c r="D752" s="14">
        <v>3</v>
      </c>
      <c r="E752" s="13"/>
      <c r="F752" s="13"/>
      <c r="G752" s="13"/>
      <c r="H752" s="13"/>
      <c r="I752" s="13"/>
      <c r="J752" s="15"/>
      <c r="K752" s="40"/>
    </row>
    <row r="753" spans="1:11" ht="25.5" x14ac:dyDescent="0.2">
      <c r="A753" s="27" t="s">
        <v>881</v>
      </c>
      <c r="B753" s="1" t="s">
        <v>139</v>
      </c>
      <c r="C753" s="2" t="s">
        <v>12</v>
      </c>
      <c r="D753" s="14">
        <v>170.67</v>
      </c>
      <c r="E753" s="13"/>
      <c r="F753" s="13"/>
      <c r="G753" s="13"/>
      <c r="H753" s="13"/>
      <c r="I753" s="13"/>
      <c r="J753" s="15"/>
      <c r="K753" s="40"/>
    </row>
    <row r="754" spans="1:11" ht="25.5" x14ac:dyDescent="0.2">
      <c r="A754" s="27" t="s">
        <v>882</v>
      </c>
      <c r="B754" s="1" t="s">
        <v>59</v>
      </c>
      <c r="C754" s="2" t="s">
        <v>16</v>
      </c>
      <c r="D754" s="14">
        <v>7680.03</v>
      </c>
      <c r="E754" s="13"/>
      <c r="F754" s="13"/>
      <c r="G754" s="13"/>
      <c r="H754" s="13"/>
      <c r="I754" s="13"/>
      <c r="J754" s="15"/>
      <c r="K754" s="40"/>
    </row>
    <row r="755" spans="1:11" x14ac:dyDescent="0.2">
      <c r="A755" s="27" t="s">
        <v>883</v>
      </c>
      <c r="B755" s="1" t="s">
        <v>71</v>
      </c>
      <c r="C755" s="2" t="s">
        <v>12</v>
      </c>
      <c r="D755" s="14">
        <v>170.67</v>
      </c>
      <c r="E755" s="13"/>
      <c r="F755" s="13"/>
      <c r="G755" s="13"/>
      <c r="H755" s="13"/>
      <c r="I755" s="13"/>
      <c r="J755" s="15"/>
      <c r="K755" s="40"/>
    </row>
    <row r="756" spans="1:11" ht="25.5" x14ac:dyDescent="0.2">
      <c r="A756" s="27" t="s">
        <v>884</v>
      </c>
      <c r="B756" s="1" t="s">
        <v>59</v>
      </c>
      <c r="C756" s="2" t="s">
        <v>16</v>
      </c>
      <c r="D756" s="14">
        <v>3840.01</v>
      </c>
      <c r="E756" s="13"/>
      <c r="F756" s="13"/>
      <c r="G756" s="13"/>
      <c r="H756" s="13"/>
      <c r="I756" s="13"/>
      <c r="J756" s="15"/>
      <c r="K756" s="40"/>
    </row>
    <row r="757" spans="1:11" x14ac:dyDescent="0.2">
      <c r="A757" s="26" t="s">
        <v>885</v>
      </c>
      <c r="B757" s="7" t="s">
        <v>886</v>
      </c>
      <c r="C757" s="8"/>
      <c r="D757" s="16"/>
      <c r="E757" s="17"/>
      <c r="F757" s="17"/>
      <c r="G757" s="17"/>
      <c r="H757" s="17"/>
      <c r="I757" s="17"/>
      <c r="J757" s="18"/>
      <c r="K757" s="34"/>
    </row>
    <row r="758" spans="1:11" x14ac:dyDescent="0.2">
      <c r="A758" s="26" t="s">
        <v>887</v>
      </c>
      <c r="B758" s="7" t="s">
        <v>14</v>
      </c>
      <c r="C758" s="8"/>
      <c r="D758" s="16"/>
      <c r="E758" s="17"/>
      <c r="F758" s="17"/>
      <c r="G758" s="17"/>
      <c r="H758" s="17"/>
      <c r="I758" s="17"/>
      <c r="J758" s="18"/>
      <c r="K758" s="34"/>
    </row>
    <row r="759" spans="1:11" x14ac:dyDescent="0.2">
      <c r="A759" s="27" t="s">
        <v>888</v>
      </c>
      <c r="B759" s="1" t="s">
        <v>67</v>
      </c>
      <c r="C759" s="2" t="s">
        <v>19</v>
      </c>
      <c r="D759" s="14">
        <v>136.94</v>
      </c>
      <c r="E759" s="13"/>
      <c r="F759" s="13"/>
      <c r="G759" s="13"/>
      <c r="H759" s="13"/>
      <c r="I759" s="13"/>
      <c r="J759" s="15"/>
      <c r="K759" s="39">
        <f>E759</f>
        <v>0</v>
      </c>
    </row>
    <row r="760" spans="1:11" ht="25.5" x14ac:dyDescent="0.2">
      <c r="A760" s="27" t="s">
        <v>889</v>
      </c>
      <c r="B760" s="1" t="s">
        <v>69</v>
      </c>
      <c r="C760" s="2" t="s">
        <v>12</v>
      </c>
      <c r="D760" s="14">
        <v>164.32</v>
      </c>
      <c r="E760" s="13"/>
      <c r="F760" s="13"/>
      <c r="G760" s="13"/>
      <c r="H760" s="13"/>
      <c r="I760" s="13"/>
      <c r="J760" s="15"/>
      <c r="K760" s="39">
        <f>ROUND(E760*F760*G760,2)</f>
        <v>0</v>
      </c>
    </row>
    <row r="761" spans="1:11" x14ac:dyDescent="0.2">
      <c r="A761" s="27" t="s">
        <v>890</v>
      </c>
      <c r="B761" s="1" t="s">
        <v>71</v>
      </c>
      <c r="C761" s="2" t="s">
        <v>12</v>
      </c>
      <c r="D761" s="14">
        <v>106.81</v>
      </c>
      <c r="E761" s="13"/>
      <c r="F761" s="13"/>
      <c r="G761" s="13"/>
      <c r="H761" s="13"/>
      <c r="I761" s="13"/>
      <c r="J761" s="15"/>
      <c r="K761" s="39">
        <f>ROUND(E761*F761*G761*H761,2)</f>
        <v>0</v>
      </c>
    </row>
    <row r="762" spans="1:11" ht="25.5" x14ac:dyDescent="0.2">
      <c r="A762" s="27" t="s">
        <v>891</v>
      </c>
      <c r="B762" s="1" t="s">
        <v>59</v>
      </c>
      <c r="C762" s="2" t="s">
        <v>16</v>
      </c>
      <c r="D762" s="14">
        <v>2403.1799999999998</v>
      </c>
      <c r="E762" s="13"/>
      <c r="F762" s="13"/>
      <c r="G762" s="13"/>
      <c r="H762" s="13"/>
      <c r="I762" s="13"/>
      <c r="J762" s="15"/>
      <c r="K762" s="39">
        <f>ROUND(E762*F762*G762*H762*I762*J762,2)</f>
        <v>0</v>
      </c>
    </row>
    <row r="763" spans="1:11" ht="25.5" x14ac:dyDescent="0.2">
      <c r="A763" s="27" t="s">
        <v>892</v>
      </c>
      <c r="B763" s="1" t="s">
        <v>74</v>
      </c>
      <c r="C763" s="2" t="s">
        <v>6</v>
      </c>
      <c r="D763" s="14">
        <v>821.61</v>
      </c>
      <c r="E763" s="13"/>
      <c r="F763" s="13"/>
      <c r="G763" s="13"/>
      <c r="H763" s="13"/>
      <c r="I763" s="13"/>
      <c r="J763" s="15"/>
      <c r="K763" s="39">
        <f>ROUND(E763*F763,2)</f>
        <v>0</v>
      </c>
    </row>
    <row r="764" spans="1:11" ht="38.25" x14ac:dyDescent="0.2">
      <c r="A764" s="27" t="s">
        <v>893</v>
      </c>
      <c r="B764" s="1" t="s">
        <v>76</v>
      </c>
      <c r="C764" s="2" t="s">
        <v>12</v>
      </c>
      <c r="D764" s="14">
        <v>82.16</v>
      </c>
      <c r="E764" s="13"/>
      <c r="F764" s="13"/>
      <c r="G764" s="13"/>
      <c r="H764" s="13"/>
      <c r="I764" s="13"/>
      <c r="J764" s="15"/>
      <c r="K764" s="39">
        <f>ROUND(E764*F764*G764,2)</f>
        <v>0</v>
      </c>
    </row>
    <row r="765" spans="1:11" ht="25.5" x14ac:dyDescent="0.2">
      <c r="A765" s="27" t="s">
        <v>894</v>
      </c>
      <c r="B765" s="1" t="s">
        <v>78</v>
      </c>
      <c r="C765" s="2" t="s">
        <v>12</v>
      </c>
      <c r="D765" s="14">
        <v>106.81</v>
      </c>
      <c r="E765" s="13"/>
      <c r="F765" s="13"/>
      <c r="G765" s="13"/>
      <c r="H765" s="13"/>
      <c r="I765" s="13"/>
      <c r="J765" s="15"/>
      <c r="K765" s="39">
        <f>ROUND(E765*F765*G765*H765,2)</f>
        <v>0</v>
      </c>
    </row>
    <row r="766" spans="1:11" ht="25.5" x14ac:dyDescent="0.2">
      <c r="A766" s="27" t="s">
        <v>895</v>
      </c>
      <c r="B766" s="1" t="s">
        <v>59</v>
      </c>
      <c r="C766" s="2" t="s">
        <v>16</v>
      </c>
      <c r="D766" s="14">
        <v>2403.21</v>
      </c>
      <c r="E766" s="13"/>
      <c r="F766" s="13"/>
      <c r="G766" s="13"/>
      <c r="H766" s="13"/>
      <c r="I766" s="13"/>
      <c r="J766" s="15"/>
      <c r="K766" s="39">
        <f>ROUND(E766*F766*G766*H766*I766*J766,2)</f>
        <v>0</v>
      </c>
    </row>
    <row r="767" spans="1:11" ht="25.5" x14ac:dyDescent="0.2">
      <c r="A767" s="27" t="s">
        <v>896</v>
      </c>
      <c r="B767" s="1" t="s">
        <v>158</v>
      </c>
      <c r="C767" s="2" t="s">
        <v>12</v>
      </c>
      <c r="D767" s="14">
        <v>82.16</v>
      </c>
      <c r="E767" s="13"/>
      <c r="F767" s="13"/>
      <c r="G767" s="13"/>
      <c r="H767" s="13"/>
      <c r="I767" s="13"/>
      <c r="J767" s="15"/>
      <c r="K767" s="39">
        <f>ROUND(E767*F767*G767,2)</f>
        <v>0</v>
      </c>
    </row>
    <row r="768" spans="1:11" ht="25.5" x14ac:dyDescent="0.2">
      <c r="A768" s="27" t="s">
        <v>897</v>
      </c>
      <c r="B768" s="1" t="s">
        <v>17</v>
      </c>
      <c r="C768" s="2" t="s">
        <v>6</v>
      </c>
      <c r="D768" s="14">
        <v>821.61</v>
      </c>
      <c r="E768" s="13"/>
      <c r="F768" s="13"/>
      <c r="G768" s="13"/>
      <c r="H768" s="13"/>
      <c r="I768" s="13"/>
      <c r="J768" s="15"/>
      <c r="K768" s="39">
        <f>ROUND(E768*F768,2)</f>
        <v>0</v>
      </c>
    </row>
    <row r="769" spans="1:11" ht="38.25" x14ac:dyDescent="0.2">
      <c r="A769" s="27" t="s">
        <v>898</v>
      </c>
      <c r="B769" s="1" t="s">
        <v>86</v>
      </c>
      <c r="C769" s="2" t="s">
        <v>19</v>
      </c>
      <c r="D769" s="14">
        <v>273.87</v>
      </c>
      <c r="E769" s="13"/>
      <c r="F769" s="13"/>
      <c r="G769" s="13"/>
      <c r="H769" s="13"/>
      <c r="I769" s="13"/>
      <c r="J769" s="15"/>
      <c r="K769" s="39">
        <f>E769*2</f>
        <v>0</v>
      </c>
    </row>
    <row r="770" spans="1:11" ht="25.5" x14ac:dyDescent="0.2">
      <c r="A770" s="27" t="s">
        <v>899</v>
      </c>
      <c r="B770" s="1" t="s">
        <v>88</v>
      </c>
      <c r="C770" s="2" t="s">
        <v>7</v>
      </c>
      <c r="D770" s="14">
        <v>273.87</v>
      </c>
      <c r="E770" s="13"/>
      <c r="F770" s="13"/>
      <c r="G770" s="13"/>
      <c r="H770" s="13"/>
      <c r="I770" s="13"/>
      <c r="J770" s="15"/>
      <c r="K770" s="39">
        <f>E770*2</f>
        <v>0</v>
      </c>
    </row>
    <row r="771" spans="1:11" x14ac:dyDescent="0.2">
      <c r="A771" s="27" t="s">
        <v>900</v>
      </c>
      <c r="B771" s="1" t="s">
        <v>18</v>
      </c>
      <c r="C771" s="2" t="s">
        <v>7</v>
      </c>
      <c r="D771" s="14">
        <v>50</v>
      </c>
      <c r="E771" s="13"/>
      <c r="F771" s="13"/>
      <c r="G771" s="13"/>
      <c r="H771" s="13"/>
      <c r="I771" s="13"/>
      <c r="J771" s="15"/>
      <c r="K771" s="39">
        <f>E771</f>
        <v>0</v>
      </c>
    </row>
    <row r="772" spans="1:11" x14ac:dyDescent="0.2">
      <c r="A772" s="27" t="s">
        <v>901</v>
      </c>
      <c r="B772" s="1" t="s">
        <v>91</v>
      </c>
      <c r="C772" s="2" t="s">
        <v>19</v>
      </c>
      <c r="D772" s="14">
        <v>273.87</v>
      </c>
      <c r="E772" s="13"/>
      <c r="F772" s="13"/>
      <c r="G772" s="13"/>
      <c r="H772" s="13"/>
      <c r="I772" s="13"/>
      <c r="J772" s="15"/>
      <c r="K772" s="39">
        <f>E772*2</f>
        <v>0</v>
      </c>
    </row>
    <row r="773" spans="1:11" x14ac:dyDescent="0.2">
      <c r="A773" s="26" t="s">
        <v>902</v>
      </c>
      <c r="B773" s="7" t="s">
        <v>127</v>
      </c>
      <c r="C773" s="8"/>
      <c r="D773" s="16"/>
      <c r="E773" s="17"/>
      <c r="F773" s="17"/>
      <c r="G773" s="17"/>
      <c r="H773" s="17"/>
      <c r="I773" s="17"/>
      <c r="J773" s="18"/>
      <c r="K773" s="34"/>
    </row>
    <row r="774" spans="1:11" x14ac:dyDescent="0.2">
      <c r="A774" s="27" t="s">
        <v>903</v>
      </c>
      <c r="B774" s="1" t="s">
        <v>129</v>
      </c>
      <c r="C774" s="2" t="s">
        <v>7</v>
      </c>
      <c r="D774" s="14">
        <v>130.62</v>
      </c>
      <c r="E774" s="13"/>
      <c r="F774" s="13"/>
      <c r="G774" s="13"/>
      <c r="H774" s="13"/>
      <c r="I774" s="13"/>
      <c r="J774" s="15"/>
      <c r="K774" s="39"/>
    </row>
    <row r="775" spans="1:11" ht="38.25" x14ac:dyDescent="0.2">
      <c r="A775" s="27" t="s">
        <v>904</v>
      </c>
      <c r="B775" s="1" t="s">
        <v>131</v>
      </c>
      <c r="C775" s="2" t="s">
        <v>12</v>
      </c>
      <c r="D775" s="14">
        <v>264.73</v>
      </c>
      <c r="E775" s="13"/>
      <c r="F775" s="13"/>
      <c r="G775" s="13"/>
      <c r="H775" s="13"/>
      <c r="I775" s="13"/>
      <c r="J775" s="15"/>
      <c r="K775" s="39"/>
    </row>
    <row r="776" spans="1:11" ht="25.5" x14ac:dyDescent="0.2">
      <c r="A776" s="27" t="s">
        <v>905</v>
      </c>
      <c r="B776" s="1" t="s">
        <v>133</v>
      </c>
      <c r="C776" s="2" t="s">
        <v>12</v>
      </c>
      <c r="D776" s="14">
        <v>17.75</v>
      </c>
      <c r="E776" s="13"/>
      <c r="F776" s="13"/>
      <c r="G776" s="13"/>
      <c r="H776" s="13"/>
      <c r="I776" s="13"/>
      <c r="J776" s="15"/>
      <c r="K776" s="39"/>
    </row>
    <row r="777" spans="1:11" ht="38.25" x14ac:dyDescent="0.2">
      <c r="A777" s="27" t="s">
        <v>906</v>
      </c>
      <c r="B777" s="1" t="s">
        <v>654</v>
      </c>
      <c r="C777" s="2" t="s">
        <v>19</v>
      </c>
      <c r="D777" s="14">
        <v>15.2</v>
      </c>
      <c r="E777" s="13"/>
      <c r="F777" s="13"/>
      <c r="G777" s="13"/>
      <c r="H777" s="13"/>
      <c r="I777" s="13"/>
      <c r="J777" s="15"/>
      <c r="K777" s="39"/>
    </row>
    <row r="778" spans="1:11" ht="38.25" x14ac:dyDescent="0.2">
      <c r="A778" s="27" t="s">
        <v>907</v>
      </c>
      <c r="B778" s="1" t="s">
        <v>137</v>
      </c>
      <c r="C778" s="2" t="s">
        <v>19</v>
      </c>
      <c r="D778" s="14">
        <v>115.42</v>
      </c>
      <c r="E778" s="13"/>
      <c r="F778" s="13"/>
      <c r="G778" s="13"/>
      <c r="H778" s="13"/>
      <c r="I778" s="13"/>
      <c r="J778" s="15"/>
      <c r="K778" s="39"/>
    </row>
    <row r="779" spans="1:11" ht="25.5" x14ac:dyDescent="0.2">
      <c r="A779" s="27" t="s">
        <v>908</v>
      </c>
      <c r="B779" s="1" t="s">
        <v>141</v>
      </c>
      <c r="C779" s="2" t="s">
        <v>9</v>
      </c>
      <c r="D779" s="14">
        <v>3</v>
      </c>
      <c r="E779" s="13"/>
      <c r="F779" s="13"/>
      <c r="G779" s="13"/>
      <c r="H779" s="13"/>
      <c r="I779" s="13"/>
      <c r="J779" s="15"/>
      <c r="K779" s="39"/>
    </row>
    <row r="780" spans="1:11" ht="25.5" x14ac:dyDescent="0.2">
      <c r="A780" s="27" t="s">
        <v>909</v>
      </c>
      <c r="B780" s="1" t="s">
        <v>144</v>
      </c>
      <c r="C780" s="2" t="s">
        <v>9</v>
      </c>
      <c r="D780" s="14">
        <v>2</v>
      </c>
      <c r="E780" s="13"/>
      <c r="F780" s="13"/>
      <c r="G780" s="13"/>
      <c r="H780" s="13"/>
      <c r="I780" s="13"/>
      <c r="J780" s="15"/>
      <c r="K780" s="39"/>
    </row>
    <row r="781" spans="1:11" ht="25.5" x14ac:dyDescent="0.2">
      <c r="A781" s="27" t="s">
        <v>910</v>
      </c>
      <c r="B781" s="1" t="s">
        <v>139</v>
      </c>
      <c r="C781" s="2" t="s">
        <v>12</v>
      </c>
      <c r="D781" s="14">
        <v>255.09</v>
      </c>
      <c r="E781" s="13"/>
      <c r="F781" s="13"/>
      <c r="G781" s="13"/>
      <c r="H781" s="13"/>
      <c r="I781" s="13"/>
      <c r="J781" s="15"/>
      <c r="K781" s="39"/>
    </row>
    <row r="782" spans="1:11" x14ac:dyDescent="0.2">
      <c r="A782" s="27" t="s">
        <v>911</v>
      </c>
      <c r="B782" s="1" t="s">
        <v>71</v>
      </c>
      <c r="C782" s="2" t="s">
        <v>12</v>
      </c>
      <c r="D782" s="14">
        <v>255.99</v>
      </c>
      <c r="E782" s="13"/>
      <c r="F782" s="13"/>
      <c r="G782" s="13"/>
      <c r="H782" s="13"/>
      <c r="I782" s="13"/>
      <c r="J782" s="15"/>
      <c r="K782" s="39"/>
    </row>
    <row r="783" spans="1:11" ht="25.5" x14ac:dyDescent="0.2">
      <c r="A783" s="27" t="s">
        <v>912</v>
      </c>
      <c r="B783" s="1" t="s">
        <v>59</v>
      </c>
      <c r="C783" s="2" t="s">
        <v>16</v>
      </c>
      <c r="D783" s="14">
        <v>11519.41</v>
      </c>
      <c r="E783" s="13"/>
      <c r="F783" s="13"/>
      <c r="G783" s="13"/>
      <c r="H783" s="13"/>
      <c r="I783" s="13"/>
      <c r="J783" s="15"/>
      <c r="K783" s="39"/>
    </row>
    <row r="784" spans="1:11" x14ac:dyDescent="0.2">
      <c r="A784" s="26" t="s">
        <v>913</v>
      </c>
      <c r="B784" s="7" t="s">
        <v>914</v>
      </c>
      <c r="C784" s="8"/>
      <c r="D784" s="16"/>
      <c r="E784" s="17"/>
      <c r="F784" s="17"/>
      <c r="G784" s="17"/>
      <c r="H784" s="17"/>
      <c r="I784" s="17"/>
      <c r="J784" s="18"/>
      <c r="K784" s="34"/>
    </row>
    <row r="785" spans="1:11" x14ac:dyDescent="0.2">
      <c r="A785" s="26" t="s">
        <v>915</v>
      </c>
      <c r="B785" s="7" t="s">
        <v>14</v>
      </c>
      <c r="C785" s="8"/>
      <c r="D785" s="16"/>
      <c r="E785" s="17"/>
      <c r="F785" s="17"/>
      <c r="G785" s="17"/>
      <c r="H785" s="17"/>
      <c r="I785" s="17"/>
      <c r="J785" s="18"/>
      <c r="K785" s="34"/>
    </row>
    <row r="786" spans="1:11" x14ac:dyDescent="0.2">
      <c r="A786" s="27" t="s">
        <v>916</v>
      </c>
      <c r="B786" s="1" t="s">
        <v>67</v>
      </c>
      <c r="C786" s="2" t="s">
        <v>19</v>
      </c>
      <c r="D786" s="14">
        <v>109.7</v>
      </c>
      <c r="E786" s="13"/>
      <c r="F786" s="13"/>
      <c r="G786" s="13"/>
      <c r="H786" s="13"/>
      <c r="I786" s="13"/>
      <c r="J786" s="15"/>
      <c r="K786" s="39">
        <f>E786</f>
        <v>0</v>
      </c>
    </row>
    <row r="787" spans="1:11" ht="25.5" x14ac:dyDescent="0.2">
      <c r="A787" s="27" t="s">
        <v>917</v>
      </c>
      <c r="B787" s="1" t="s">
        <v>69</v>
      </c>
      <c r="C787" s="2" t="s">
        <v>12</v>
      </c>
      <c r="D787" s="14">
        <v>131.63999999999999</v>
      </c>
      <c r="E787" s="13"/>
      <c r="F787" s="13"/>
      <c r="G787" s="13"/>
      <c r="H787" s="13"/>
      <c r="I787" s="13"/>
      <c r="J787" s="15"/>
      <c r="K787" s="39">
        <f>ROUND(E787*F787*G787,2)</f>
        <v>0</v>
      </c>
    </row>
    <row r="788" spans="1:11" x14ac:dyDescent="0.2">
      <c r="A788" s="27" t="s">
        <v>918</v>
      </c>
      <c r="B788" s="1" t="s">
        <v>71</v>
      </c>
      <c r="C788" s="2" t="s">
        <v>12</v>
      </c>
      <c r="D788" s="14">
        <v>85.57</v>
      </c>
      <c r="E788" s="13"/>
      <c r="F788" s="13"/>
      <c r="G788" s="13"/>
      <c r="H788" s="13"/>
      <c r="I788" s="13"/>
      <c r="J788" s="15"/>
      <c r="K788" s="39">
        <f>ROUND(E788*F788*G788*H788,2)</f>
        <v>0</v>
      </c>
    </row>
    <row r="789" spans="1:11" ht="25.5" x14ac:dyDescent="0.2">
      <c r="A789" s="27" t="s">
        <v>919</v>
      </c>
      <c r="B789" s="1" t="s">
        <v>59</v>
      </c>
      <c r="C789" s="2" t="s">
        <v>16</v>
      </c>
      <c r="D789" s="14">
        <v>1924.24</v>
      </c>
      <c r="E789" s="13"/>
      <c r="F789" s="13"/>
      <c r="G789" s="13"/>
      <c r="H789" s="13"/>
      <c r="I789" s="13"/>
      <c r="J789" s="15"/>
      <c r="K789" s="39">
        <f>ROUND(E789*F789*G789*H789*I789*J789,2)</f>
        <v>0</v>
      </c>
    </row>
    <row r="790" spans="1:11" ht="25.5" x14ac:dyDescent="0.2">
      <c r="A790" s="27" t="s">
        <v>920</v>
      </c>
      <c r="B790" s="1" t="s">
        <v>74</v>
      </c>
      <c r="C790" s="2" t="s">
        <v>6</v>
      </c>
      <c r="D790" s="14">
        <v>658.2</v>
      </c>
      <c r="E790" s="13"/>
      <c r="F790" s="13"/>
      <c r="G790" s="13"/>
      <c r="H790" s="13"/>
      <c r="I790" s="13"/>
      <c r="J790" s="15"/>
      <c r="K790" s="39">
        <f>ROUND(E790*F790,2)</f>
        <v>0</v>
      </c>
    </row>
    <row r="791" spans="1:11" ht="38.25" x14ac:dyDescent="0.2">
      <c r="A791" s="27" t="s">
        <v>921</v>
      </c>
      <c r="B791" s="1" t="s">
        <v>76</v>
      </c>
      <c r="C791" s="2" t="s">
        <v>12</v>
      </c>
      <c r="D791" s="14">
        <v>65.819999999999993</v>
      </c>
      <c r="E791" s="13"/>
      <c r="F791" s="13"/>
      <c r="G791" s="13"/>
      <c r="H791" s="13"/>
      <c r="I791" s="13"/>
      <c r="J791" s="15"/>
      <c r="K791" s="39">
        <f>ROUND(E791*F791*G791,2)</f>
        <v>0</v>
      </c>
    </row>
    <row r="792" spans="1:11" ht="25.5" x14ac:dyDescent="0.2">
      <c r="A792" s="27" t="s">
        <v>922</v>
      </c>
      <c r="B792" s="1" t="s">
        <v>78</v>
      </c>
      <c r="C792" s="2" t="s">
        <v>12</v>
      </c>
      <c r="D792" s="14">
        <v>85.57</v>
      </c>
      <c r="E792" s="13"/>
      <c r="F792" s="13"/>
      <c r="G792" s="13"/>
      <c r="H792" s="13"/>
      <c r="I792" s="13"/>
      <c r="J792" s="15"/>
      <c r="K792" s="39">
        <f>ROUND(E792*F792*G792*H792,2)</f>
        <v>0</v>
      </c>
    </row>
    <row r="793" spans="1:11" ht="25.5" x14ac:dyDescent="0.2">
      <c r="A793" s="27" t="s">
        <v>923</v>
      </c>
      <c r="B793" s="1" t="s">
        <v>59</v>
      </c>
      <c r="C793" s="2" t="s">
        <v>16</v>
      </c>
      <c r="D793" s="14">
        <v>1925.24</v>
      </c>
      <c r="E793" s="13"/>
      <c r="F793" s="13"/>
      <c r="G793" s="13"/>
      <c r="H793" s="13"/>
      <c r="I793" s="13"/>
      <c r="J793" s="15"/>
      <c r="K793" s="39">
        <f>ROUND(E793*F793*G793*H793*I793*J793,2)</f>
        <v>0</v>
      </c>
    </row>
    <row r="794" spans="1:11" ht="25.5" x14ac:dyDescent="0.2">
      <c r="A794" s="27" t="s">
        <v>924</v>
      </c>
      <c r="B794" s="1" t="s">
        <v>215</v>
      </c>
      <c r="C794" s="2" t="s">
        <v>12</v>
      </c>
      <c r="D794" s="14">
        <v>65.819999999999993</v>
      </c>
      <c r="E794" s="13"/>
      <c r="F794" s="13"/>
      <c r="G794" s="13"/>
      <c r="H794" s="13"/>
      <c r="I794" s="13"/>
      <c r="J794" s="15"/>
      <c r="K794" s="39">
        <f>ROUND(E794*F794*G794,2)</f>
        <v>0</v>
      </c>
    </row>
    <row r="795" spans="1:11" ht="25.5" x14ac:dyDescent="0.2">
      <c r="A795" s="27" t="s">
        <v>925</v>
      </c>
      <c r="B795" s="1" t="s">
        <v>17</v>
      </c>
      <c r="C795" s="2" t="s">
        <v>6</v>
      </c>
      <c r="D795" s="14">
        <v>658.2</v>
      </c>
      <c r="E795" s="13"/>
      <c r="F795" s="13"/>
      <c r="G795" s="13"/>
      <c r="H795" s="13"/>
      <c r="I795" s="13"/>
      <c r="J795" s="15"/>
      <c r="K795" s="39">
        <f>ROUND(E795*F795,2)</f>
        <v>0</v>
      </c>
    </row>
    <row r="796" spans="1:11" ht="38.25" x14ac:dyDescent="0.2">
      <c r="A796" s="27" t="s">
        <v>926</v>
      </c>
      <c r="B796" s="1" t="s">
        <v>86</v>
      </c>
      <c r="C796" s="2" t="s">
        <v>19</v>
      </c>
      <c r="D796" s="14">
        <v>219.4</v>
      </c>
      <c r="E796" s="13"/>
      <c r="F796" s="13"/>
      <c r="G796" s="13"/>
      <c r="H796" s="13"/>
      <c r="I796" s="13"/>
      <c r="J796" s="15"/>
      <c r="K796" s="39">
        <f>E796*2</f>
        <v>0</v>
      </c>
    </row>
    <row r="797" spans="1:11" ht="25.5" x14ac:dyDescent="0.2">
      <c r="A797" s="27" t="s">
        <v>927</v>
      </c>
      <c r="B797" s="1" t="s">
        <v>88</v>
      </c>
      <c r="C797" s="2" t="s">
        <v>7</v>
      </c>
      <c r="D797" s="14">
        <v>219.4</v>
      </c>
      <c r="E797" s="13"/>
      <c r="F797" s="13"/>
      <c r="G797" s="13"/>
      <c r="H797" s="13"/>
      <c r="I797" s="13"/>
      <c r="J797" s="15"/>
      <c r="K797" s="39">
        <f>E797*2</f>
        <v>0</v>
      </c>
    </row>
    <row r="798" spans="1:11" x14ac:dyDescent="0.2">
      <c r="A798" s="27" t="s">
        <v>928</v>
      </c>
      <c r="B798" s="1" t="s">
        <v>18</v>
      </c>
      <c r="C798" s="2" t="s">
        <v>7</v>
      </c>
      <c r="D798" s="14">
        <v>50</v>
      </c>
      <c r="E798" s="13"/>
      <c r="F798" s="13"/>
      <c r="G798" s="13"/>
      <c r="H798" s="13"/>
      <c r="I798" s="13"/>
      <c r="J798" s="15"/>
      <c r="K798" s="39">
        <f>E798</f>
        <v>0</v>
      </c>
    </row>
    <row r="799" spans="1:11" x14ac:dyDescent="0.2">
      <c r="A799" s="27" t="s">
        <v>929</v>
      </c>
      <c r="B799" s="1" t="s">
        <v>91</v>
      </c>
      <c r="C799" s="2" t="s">
        <v>19</v>
      </c>
      <c r="D799" s="14">
        <v>219.4</v>
      </c>
      <c r="E799" s="13"/>
      <c r="F799" s="13"/>
      <c r="G799" s="13"/>
      <c r="H799" s="13"/>
      <c r="I799" s="13"/>
      <c r="J799" s="15"/>
      <c r="K799" s="39">
        <f>E799*2</f>
        <v>0</v>
      </c>
    </row>
    <row r="800" spans="1:11" x14ac:dyDescent="0.2">
      <c r="A800" s="26" t="s">
        <v>930</v>
      </c>
      <c r="B800" s="7" t="s">
        <v>601</v>
      </c>
      <c r="C800" s="8"/>
      <c r="D800" s="16"/>
      <c r="E800" s="17"/>
      <c r="F800" s="17"/>
      <c r="G800" s="17"/>
      <c r="H800" s="17"/>
      <c r="I800" s="17"/>
      <c r="J800" s="18"/>
      <c r="K800" s="34"/>
    </row>
    <row r="801" spans="1:11" ht="38.25" x14ac:dyDescent="0.2">
      <c r="A801" s="27" t="s">
        <v>931</v>
      </c>
      <c r="B801" s="1" t="s">
        <v>603</v>
      </c>
      <c r="C801" s="2" t="s">
        <v>10</v>
      </c>
      <c r="D801" s="14">
        <v>6</v>
      </c>
      <c r="E801" s="13"/>
      <c r="F801" s="13"/>
      <c r="G801" s="13"/>
      <c r="H801" s="13"/>
      <c r="I801" s="13"/>
      <c r="J801" s="15"/>
      <c r="K801" s="39"/>
    </row>
    <row r="802" spans="1:11" ht="38.25" x14ac:dyDescent="0.2">
      <c r="A802" s="27" t="s">
        <v>932</v>
      </c>
      <c r="B802" s="1" t="s">
        <v>605</v>
      </c>
      <c r="C802" s="2" t="s">
        <v>6</v>
      </c>
      <c r="D802" s="14">
        <v>43.8</v>
      </c>
      <c r="E802" s="13"/>
      <c r="F802" s="13"/>
      <c r="G802" s="13"/>
      <c r="H802" s="13"/>
      <c r="I802" s="13"/>
      <c r="J802" s="15"/>
      <c r="K802" s="39"/>
    </row>
    <row r="803" spans="1:11" ht="25.5" x14ac:dyDescent="0.2">
      <c r="A803" s="27" t="s">
        <v>933</v>
      </c>
      <c r="B803" s="1" t="s">
        <v>607</v>
      </c>
      <c r="C803" s="2" t="s">
        <v>6</v>
      </c>
      <c r="D803" s="14">
        <v>28.8</v>
      </c>
      <c r="E803" s="13"/>
      <c r="F803" s="13"/>
      <c r="G803" s="13"/>
      <c r="H803" s="13"/>
      <c r="I803" s="13"/>
      <c r="J803" s="15"/>
      <c r="K803" s="39"/>
    </row>
    <row r="804" spans="1:11" x14ac:dyDescent="0.2">
      <c r="A804" s="27" t="s">
        <v>934</v>
      </c>
      <c r="B804" s="1" t="s">
        <v>609</v>
      </c>
      <c r="C804" s="2" t="s">
        <v>6</v>
      </c>
      <c r="D804" s="14">
        <v>73.44</v>
      </c>
      <c r="E804" s="13"/>
      <c r="F804" s="13"/>
      <c r="G804" s="13"/>
      <c r="H804" s="13"/>
      <c r="I804" s="13"/>
      <c r="J804" s="15"/>
      <c r="K804" s="39"/>
    </row>
    <row r="805" spans="1:11" x14ac:dyDescent="0.2">
      <c r="A805" s="27" t="s">
        <v>935</v>
      </c>
      <c r="B805" s="1" t="s">
        <v>611</v>
      </c>
      <c r="C805" s="2" t="s">
        <v>12</v>
      </c>
      <c r="D805" s="14">
        <v>11.02</v>
      </c>
      <c r="E805" s="13"/>
      <c r="F805" s="13"/>
      <c r="G805" s="13"/>
      <c r="H805" s="13"/>
      <c r="I805" s="13"/>
      <c r="J805" s="15"/>
      <c r="K805" s="39"/>
    </row>
    <row r="806" spans="1:11" ht="25.5" x14ac:dyDescent="0.2">
      <c r="A806" s="27" t="s">
        <v>936</v>
      </c>
      <c r="B806" s="1" t="s">
        <v>670</v>
      </c>
      <c r="C806" s="2" t="s">
        <v>6</v>
      </c>
      <c r="D806" s="14">
        <v>73.44</v>
      </c>
      <c r="E806" s="13"/>
      <c r="F806" s="13"/>
      <c r="G806" s="13"/>
      <c r="H806" s="13"/>
      <c r="I806" s="13"/>
      <c r="J806" s="15"/>
      <c r="K806" s="39"/>
    </row>
    <row r="807" spans="1:11" x14ac:dyDescent="0.2">
      <c r="A807" s="26" t="s">
        <v>937</v>
      </c>
      <c r="B807" s="7" t="s">
        <v>21</v>
      </c>
      <c r="C807" s="8"/>
      <c r="D807" s="16"/>
      <c r="E807" s="17"/>
      <c r="F807" s="17"/>
      <c r="G807" s="17"/>
      <c r="H807" s="17"/>
      <c r="I807" s="17"/>
      <c r="J807" s="18"/>
      <c r="K807" s="34"/>
    </row>
    <row r="808" spans="1:11" x14ac:dyDescent="0.2">
      <c r="A808" s="27" t="s">
        <v>938</v>
      </c>
      <c r="B808" s="1" t="s">
        <v>15</v>
      </c>
      <c r="C808" s="2" t="s">
        <v>6</v>
      </c>
      <c r="D808" s="14">
        <v>6077.96</v>
      </c>
      <c r="E808" s="13"/>
      <c r="F808" s="13"/>
      <c r="G808" s="13"/>
      <c r="H808" s="13"/>
      <c r="I808" s="13"/>
      <c r="J808" s="15"/>
      <c r="K808" s="39"/>
    </row>
    <row r="809" spans="1:11" x14ac:dyDescent="0.2">
      <c r="A809" s="27" t="s">
        <v>939</v>
      </c>
      <c r="B809" s="1" t="s">
        <v>71</v>
      </c>
      <c r="C809" s="2" t="s">
        <v>12</v>
      </c>
      <c r="D809" s="14">
        <v>790.13</v>
      </c>
      <c r="E809" s="13"/>
      <c r="F809" s="13"/>
      <c r="G809" s="13"/>
      <c r="H809" s="13"/>
      <c r="I809" s="13"/>
      <c r="J809" s="15"/>
      <c r="K809" s="39"/>
    </row>
    <row r="810" spans="1:11" ht="26.25" thickBot="1" x14ac:dyDescent="0.25">
      <c r="A810" s="28" t="s">
        <v>940</v>
      </c>
      <c r="B810" s="29" t="s">
        <v>434</v>
      </c>
      <c r="C810" s="30" t="s">
        <v>16</v>
      </c>
      <c r="D810" s="31">
        <v>17778.03</v>
      </c>
      <c r="E810" s="32"/>
      <c r="F810" s="32"/>
      <c r="G810" s="32"/>
      <c r="H810" s="32"/>
      <c r="I810" s="32"/>
      <c r="J810" s="33"/>
      <c r="K810" s="41"/>
    </row>
  </sheetData>
  <mergeCells count="16">
    <mergeCell ref="A1:A3"/>
    <mergeCell ref="B1:D3"/>
    <mergeCell ref="E1:J1"/>
    <mergeCell ref="E2:J2"/>
    <mergeCell ref="E3:J3"/>
    <mergeCell ref="K4:K5"/>
    <mergeCell ref="A4:A5"/>
    <mergeCell ref="B4:B5"/>
    <mergeCell ref="C4:C5"/>
    <mergeCell ref="D4:D5"/>
    <mergeCell ref="J4:J5"/>
    <mergeCell ref="I4:I5"/>
    <mergeCell ref="E4:E5"/>
    <mergeCell ref="F4:F5"/>
    <mergeCell ref="G4:G5"/>
    <mergeCell ref="H4:H5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49" orientation="portrait" r:id="rId1"/>
  <ignoredErrors>
    <ignoredError sqref="K354 K364 K399 K268 K7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BM 05</vt:lpstr>
      <vt:lpstr>Memorial de Cálculo</vt:lpstr>
      <vt:lpstr>'BM 05'!Area_de_impressao</vt:lpstr>
      <vt:lpstr>'Memorial de Cálculo'!Area_de_impressao</vt:lpstr>
      <vt:lpstr>'BM 05'!Titulos_de_impressao</vt:lpstr>
      <vt:lpstr>'Memorial de Cálculo'!Titulos_de_impressao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Carlos Eduardo Barbosa Oliveira</cp:lastModifiedBy>
  <cp:revision>0</cp:revision>
  <cp:lastPrinted>2025-03-31T12:10:51Z</cp:lastPrinted>
  <dcterms:created xsi:type="dcterms:W3CDTF">2023-05-10T16:28:06Z</dcterms:created>
  <dcterms:modified xsi:type="dcterms:W3CDTF">2025-03-31T12:10:56Z</dcterms:modified>
</cp:coreProperties>
</file>